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-120" yWindow="-120" windowWidth="29040" windowHeight="15840" tabRatio="601"/>
  </bookViews>
  <sheets>
    <sheet name="省エネ加速化特例計算シート" sheetId="18" r:id="rId1"/>
  </sheets>
  <definedNames>
    <definedName name="_xlnm._FilterDatabase" localSheetId="0" hidden="1">省エネ加速化特例計算シート!$A$15:$EO$24</definedName>
    <definedName name="_xlnm.Print_Area" localSheetId="0">省エネ加速化特例計算シート!$A$1:$ET$25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<sst xmlns="http://schemas.openxmlformats.org/spreadsheetml/2006/main" xmlns:r="http://schemas.openxmlformats.org/officeDocument/2006/relationships" count="70" uniqueCount="70">
  <si>
    <t>LNG</t>
  </si>
  <si>
    <t>農家
番号</t>
    <rPh sb="0" eb="2">
      <t>ノウカ</t>
    </rPh>
    <rPh sb="3" eb="5">
      <t>バンゴウ</t>
    </rPh>
    <phoneticPr fontId="2"/>
  </si>
  <si>
    <t>灯油</t>
    <rPh sb="0" eb="2">
      <t>トウユ</t>
    </rPh>
    <phoneticPr fontId="2"/>
  </si>
  <si>
    <t>10月</t>
    <rPh sb="2" eb="3">
      <t>ガツ</t>
    </rPh>
    <phoneticPr fontId="2"/>
  </si>
  <si>
    <t>LPガス</t>
  </si>
  <si>
    <t>〇省エネ加速化特例管理シート</t>
    <rPh sb="1" eb="2">
      <t>ショウ</t>
    </rPh>
    <rPh sb="4" eb="9">
      <t>カソクカトクレイ</t>
    </rPh>
    <rPh sb="9" eb="11">
      <t>カンリ</t>
    </rPh>
    <phoneticPr fontId="2"/>
  </si>
  <si>
    <t>※特例適用数量5,000Ｌに達していないので、省エネ加速化特例対象者は低温特例を適用しない</t>
    <rPh sb="1" eb="5">
      <t>トクレイテキヨウ</t>
    </rPh>
    <rPh sb="5" eb="7">
      <t>スウリョウ</t>
    </rPh>
    <rPh sb="14" eb="15">
      <t>タッ</t>
    </rPh>
    <rPh sb="23" eb="24">
      <t>ショウ</t>
    </rPh>
    <rPh sb="26" eb="31">
      <t>カソクカトクレイ</t>
    </rPh>
    <rPh sb="31" eb="34">
      <t>タイショウシャ</t>
    </rPh>
    <rPh sb="35" eb="39">
      <t>テイオントクレイ</t>
    </rPh>
    <rPh sb="40" eb="42">
      <t>テキヨウ</t>
    </rPh>
    <phoneticPr fontId="2"/>
  </si>
  <si>
    <t>急騰特例
価格</t>
    <rPh sb="0" eb="2">
      <t>キュウトウ</t>
    </rPh>
    <rPh sb="2" eb="4">
      <t>トクレイ</t>
    </rPh>
    <rPh sb="5" eb="7">
      <t>カカク</t>
    </rPh>
    <phoneticPr fontId="2"/>
  </si>
  <si>
    <t>A重油</t>
    <rPh sb="1" eb="3">
      <t>ジュウユ</t>
    </rPh>
    <phoneticPr fontId="2"/>
  </si>
  <si>
    <t>補填単価</t>
    <rPh sb="0" eb="4">
      <t>ホテンタンカ</t>
    </rPh>
    <phoneticPr fontId="2"/>
  </si>
  <si>
    <t>組織名　〇〇〇</t>
    <rPh sb="0" eb="3">
      <t>ソシキメイ</t>
    </rPh>
    <phoneticPr fontId="2"/>
  </si>
  <si>
    <t>各月価格</t>
    <rPh sb="0" eb="2">
      <t>カクツキ</t>
    </rPh>
    <rPh sb="2" eb="4">
      <t>カカク</t>
    </rPh>
    <phoneticPr fontId="2"/>
  </si>
  <si>
    <t>氏　　名</t>
    <rPh sb="0" eb="1">
      <t>シ</t>
    </rPh>
    <rPh sb="3" eb="4">
      <t>ナ</t>
    </rPh>
    <phoneticPr fontId="2"/>
  </si>
  <si>
    <t>令和８年2月分</t>
    <rPh sb="5" eb="6">
      <t>ガツ</t>
    </rPh>
    <rPh sb="6" eb="7">
      <t>ブン</t>
    </rPh>
    <phoneticPr fontId="2"/>
  </si>
  <si>
    <t>補填率</t>
    <rPh sb="0" eb="3">
      <t>ホテンリツ</t>
    </rPh>
    <phoneticPr fontId="2"/>
  </si>
  <si>
    <t>※急騰特例が適用され数量割合は100%とし、特例分の補填金は交付しない</t>
    <rPh sb="1" eb="5">
      <t>キュウトウトクレイ</t>
    </rPh>
    <rPh sb="6" eb="8">
      <t>テキヨウ</t>
    </rPh>
    <rPh sb="10" eb="12">
      <t>スウリョウ</t>
    </rPh>
    <rPh sb="12" eb="14">
      <t>ワリアイ</t>
    </rPh>
    <rPh sb="22" eb="25">
      <t>トクレイブン</t>
    </rPh>
    <rPh sb="26" eb="29">
      <t>ホテンキン</t>
    </rPh>
    <rPh sb="30" eb="32">
      <t>コウフ</t>
    </rPh>
    <phoneticPr fontId="2"/>
  </si>
  <si>
    <t>別紙（別紙様式第９号及び別紙様式第11号に添付）</t>
    <rPh sb="0" eb="2">
      <t>ベッシ</t>
    </rPh>
    <rPh sb="3" eb="8">
      <t>ベッシヨウシキダイ</t>
    </rPh>
    <rPh sb="9" eb="10">
      <t>ゴウ</t>
    </rPh>
    <rPh sb="10" eb="11">
      <t>オヨ</t>
    </rPh>
    <rPh sb="12" eb="14">
      <t>ベッシ</t>
    </rPh>
    <rPh sb="14" eb="16">
      <t>ヨウシキ</t>
    </rPh>
    <rPh sb="16" eb="17">
      <t>ダイ</t>
    </rPh>
    <rPh sb="19" eb="20">
      <t>ゴウ</t>
    </rPh>
    <rPh sb="21" eb="23">
      <t>テンプ</t>
    </rPh>
    <phoneticPr fontId="2"/>
  </si>
  <si>
    <t>購入数量
累計
(L)</t>
    <rPh sb="0" eb="4">
      <t>コウニュウスウリョウ</t>
    </rPh>
    <rPh sb="5" eb="7">
      <t>ルイケイ</t>
    </rPh>
    <phoneticPr fontId="2"/>
  </si>
  <si>
    <t>令和７事業年度合計</t>
    <rPh sb="0" eb="2">
      <t>レイワ</t>
    </rPh>
    <rPh sb="3" eb="7">
      <t>ジギョウネンド</t>
    </rPh>
    <rPh sb="7" eb="9">
      <t>ゴウケイ</t>
    </rPh>
    <phoneticPr fontId="2"/>
  </si>
  <si>
    <t>省エネ加速化特例取組計画の内訳</t>
    <rPh sb="0" eb="1">
      <t>ショウ</t>
    </rPh>
    <rPh sb="3" eb="6">
      <t>カソクカ</t>
    </rPh>
    <rPh sb="6" eb="8">
      <t>トクレイ</t>
    </rPh>
    <rPh sb="8" eb="10">
      <t>トリクミ</t>
    </rPh>
    <rPh sb="10" eb="12">
      <t>ケイカク</t>
    </rPh>
    <rPh sb="13" eb="15">
      <t>ウチワケ</t>
    </rPh>
    <phoneticPr fontId="2"/>
  </si>
  <si>
    <t>積立
コース</t>
    <rPh sb="0" eb="2">
      <t>ツミタテ</t>
    </rPh>
    <phoneticPr fontId="2"/>
  </si>
  <si>
    <t>11月</t>
    <rPh sb="2" eb="3">
      <t>ガツ</t>
    </rPh>
    <phoneticPr fontId="2"/>
  </si>
  <si>
    <t>購入予定
数量
(L)</t>
    <rPh sb="0" eb="2">
      <t>コウニュウ</t>
    </rPh>
    <rPh sb="2" eb="4">
      <t>ヨテイ</t>
    </rPh>
    <rPh sb="5" eb="7">
      <t>スウリョウ</t>
    </rPh>
    <phoneticPr fontId="2"/>
  </si>
  <si>
    <t>※購入数量累計が既に特例適用数量5,000Ｌを超過しているので低温特例が適用される</t>
    <rPh sb="1" eb="5">
      <t>コウニュウスウリョウ</t>
    </rPh>
    <rPh sb="5" eb="7">
      <t>ルイケイ</t>
    </rPh>
    <rPh sb="8" eb="9">
      <t>スデ</t>
    </rPh>
    <rPh sb="10" eb="14">
      <t>トクレイテキヨウ</t>
    </rPh>
    <rPh sb="14" eb="16">
      <t>スウリョウ</t>
    </rPh>
    <rPh sb="23" eb="25">
      <t>チョウカ</t>
    </rPh>
    <rPh sb="31" eb="35">
      <t>テイオントクレイ</t>
    </rPh>
    <rPh sb="36" eb="38">
      <t>テキヨウ</t>
    </rPh>
    <phoneticPr fontId="2"/>
  </si>
  <si>
    <t>積立
単価
(円/L)</t>
    <rPh sb="0" eb="2">
      <t>ツミタテ</t>
    </rPh>
    <rPh sb="3" eb="5">
      <t>タンカ</t>
    </rPh>
    <rPh sb="7" eb="8">
      <t>エン</t>
    </rPh>
    <phoneticPr fontId="2"/>
  </si>
  <si>
    <t>直近の燃料使用量
10ａ当たり(L)</t>
    <rPh sb="0" eb="2">
      <t>チョッキン</t>
    </rPh>
    <rPh sb="3" eb="8">
      <t>ネンリョウシヨウリョウ</t>
    </rPh>
    <phoneticPr fontId="2"/>
  </si>
  <si>
    <t>6月</t>
    <rPh sb="1" eb="2">
      <t>ガツ</t>
    </rPh>
    <phoneticPr fontId="2"/>
  </si>
  <si>
    <t>無し</t>
    <rPh sb="0" eb="1">
      <t>ナ</t>
    </rPh>
    <phoneticPr fontId="2"/>
  </si>
  <si>
    <t>有り</t>
    <rPh sb="0" eb="1">
      <t>ア</t>
    </rPh>
    <phoneticPr fontId="2"/>
  </si>
  <si>
    <t>低温特例
の適用</t>
    <rPh sb="0" eb="4">
      <t>テイオントクレイ</t>
    </rPh>
    <rPh sb="6" eb="8">
      <t>テキヨウ</t>
    </rPh>
    <phoneticPr fontId="2"/>
  </si>
  <si>
    <t>急騰特例
の適用</t>
    <rPh sb="0" eb="4">
      <t>キュウトウトクレイ</t>
    </rPh>
    <rPh sb="6" eb="8">
      <t>テキヨウ</t>
    </rPh>
    <phoneticPr fontId="2"/>
  </si>
  <si>
    <t>発動基準
価格</t>
    <rPh sb="0" eb="2">
      <t>ハツドウ</t>
    </rPh>
    <rPh sb="2" eb="4">
      <t>キジュン</t>
    </rPh>
    <rPh sb="5" eb="7">
      <t>カカク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</si>
  <si>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</si>
  <si>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</si>
  <si>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※特例適用数量10,000Ｌに達していないので、省エネ加速化特例対象者は低温特例を適用しない</t>
    <rPh sb="1" eb="5">
      <t>トクレイテキヨウ</t>
    </rPh>
    <rPh sb="5" eb="7">
      <t>スウリョウ</t>
    </rPh>
    <rPh sb="15" eb="16">
      <t>タッ</t>
    </rPh>
    <rPh sb="24" eb="25">
      <t>ショウ</t>
    </rPh>
    <rPh sb="27" eb="32">
      <t>カソクカトクレイ</t>
    </rPh>
    <rPh sb="32" eb="35">
      <t>タイショウシャ</t>
    </rPh>
    <rPh sb="36" eb="40">
      <t>テイオントクレイ</t>
    </rPh>
    <rPh sb="41" eb="43">
      <t>テキヨウ</t>
    </rPh>
    <phoneticPr fontId="2"/>
  </si>
  <si>
    <t>2月</t>
    <rPh sb="1" eb="2">
      <t>ガツ</t>
    </rPh>
    <phoneticPr fontId="2"/>
  </si>
  <si>
    <t>4月</t>
    <rPh sb="1" eb="2">
      <t>ガツ</t>
    </rPh>
    <phoneticPr fontId="2"/>
  </si>
  <si>
    <t>※購入数量累計が6,000Ｌとなり特例適用数量5,000Ｌを超過したため、1,000Ｌだけ特例分で交付する</t>
    <rPh sb="1" eb="5">
      <t>コウニュウスウリョウ</t>
    </rPh>
    <rPh sb="5" eb="7">
      <t>ルイケイ</t>
    </rPh>
    <rPh sb="17" eb="21">
      <t>トクレイテキヨウ</t>
    </rPh>
    <rPh sb="21" eb="23">
      <t>スウリョウ</t>
    </rPh>
    <rPh sb="30" eb="32">
      <t>チョウカ</t>
    </rPh>
    <rPh sb="45" eb="47">
      <t>トクレイ</t>
    </rPh>
    <rPh sb="47" eb="48">
      <t>ブン</t>
    </rPh>
    <rPh sb="49" eb="51">
      <t>コウフ</t>
    </rPh>
    <phoneticPr fontId="2"/>
  </si>
  <si>
    <t>3月</t>
    <rPh sb="1" eb="2">
      <t>ガツ</t>
    </rPh>
    <phoneticPr fontId="2"/>
  </si>
  <si>
    <t>5月</t>
    <rPh sb="1" eb="2">
      <t>ガツ</t>
    </rPh>
    <phoneticPr fontId="2"/>
  </si>
  <si>
    <t>※購入数量累計が既に特例適用数量10,000Ｌを超過しているので低温特例が適用される</t>
    <rPh sb="1" eb="5">
      <t>コウニュウスウリョウ</t>
    </rPh>
    <rPh sb="5" eb="7">
      <t>ルイケイ</t>
    </rPh>
    <rPh sb="8" eb="9">
      <t>スデ</t>
    </rPh>
    <rPh sb="10" eb="14">
      <t>トクレイテキヨウ</t>
    </rPh>
    <rPh sb="14" eb="16">
      <t>スウリョウ</t>
    </rPh>
    <rPh sb="24" eb="26">
      <t>チョウカ</t>
    </rPh>
    <rPh sb="32" eb="36">
      <t>テイオントクレイ</t>
    </rPh>
    <rPh sb="37" eb="39">
      <t>テキヨウ</t>
    </rPh>
    <phoneticPr fontId="2"/>
  </si>
  <si>
    <t>削減率
(目標値)</t>
    <rPh sb="0" eb="3">
      <t>サクゲンリツ</t>
    </rPh>
    <rPh sb="5" eb="8">
      <t>モクヒョウチ</t>
    </rPh>
    <phoneticPr fontId="2"/>
  </si>
  <si>
    <t>令和７年12月分</t>
    <rPh sb="6" eb="7">
      <t>ガツ</t>
    </rPh>
    <rPh sb="7" eb="8">
      <t>ブン</t>
    </rPh>
    <phoneticPr fontId="2"/>
  </si>
  <si>
    <t>うち
積立金
(円)</t>
    <rPh sb="3" eb="6">
      <t>ツミタテキン</t>
    </rPh>
    <rPh sb="8" eb="9">
      <t>エン</t>
    </rPh>
    <phoneticPr fontId="2"/>
  </si>
  <si>
    <t>※購入数量累計が9,000Ｌとなり特例適用数量7,500Ｌを超過したため、1,500Ｌだけ特例分で交付する</t>
    <rPh sb="1" eb="5">
      <t>コウニュウスウリョウ</t>
    </rPh>
    <rPh sb="5" eb="7">
      <t>ルイケイ</t>
    </rPh>
    <rPh sb="17" eb="21">
      <t>トクレイテキヨウ</t>
    </rPh>
    <rPh sb="21" eb="23">
      <t>スウリョウ</t>
    </rPh>
    <rPh sb="30" eb="32">
      <t>チョウカ</t>
    </rPh>
    <rPh sb="45" eb="47">
      <t>トクレイ</t>
    </rPh>
    <rPh sb="47" eb="48">
      <t>ブン</t>
    </rPh>
    <rPh sb="49" eb="51">
      <t>コウフ</t>
    </rPh>
    <phoneticPr fontId="2"/>
  </si>
  <si>
    <t>直近の
削減率</t>
    <rPh sb="0" eb="2">
      <t>チョッキン</t>
    </rPh>
    <rPh sb="4" eb="7">
      <t>サクゲンリツ</t>
    </rPh>
    <phoneticPr fontId="2"/>
  </si>
  <si>
    <t>通常
補填額
(円)</t>
    <rPh sb="0" eb="2">
      <t>ツウジョウ</t>
    </rPh>
    <rPh sb="3" eb="6">
      <t>ホテンガク</t>
    </rPh>
    <rPh sb="8" eb="9">
      <t>エン</t>
    </rPh>
    <phoneticPr fontId="2"/>
  </si>
  <si>
    <t>対象
燃料</t>
    <rPh sb="0" eb="2">
      <t>タイショウ</t>
    </rPh>
    <rPh sb="3" eb="5">
      <t>ネンリョウ</t>
    </rPh>
    <phoneticPr fontId="2"/>
  </si>
  <si>
    <t>経営する温室加温面積
②（a）</t>
    <rPh sb="0" eb="2">
      <t>ケイエイ</t>
    </rPh>
    <rPh sb="4" eb="6">
      <t>オンシツ</t>
    </rPh>
    <rPh sb="6" eb="8">
      <t>カオン</t>
    </rPh>
    <rPh sb="8" eb="10">
      <t>メンセキ</t>
    </rPh>
    <phoneticPr fontId="2"/>
  </si>
  <si>
    <t>適用無し(80%）</t>
    <rPh sb="0" eb="3">
      <t>テキヨウナ</t>
    </rPh>
    <phoneticPr fontId="2"/>
  </si>
  <si>
    <t>※購入数量累計が既に特例適用数量5,000Ｌを超過しているので特例分は交付しない</t>
    <rPh sb="1" eb="5">
      <t>コウニュウスウリョウ</t>
    </rPh>
    <rPh sb="5" eb="7">
      <t>ルイケイ</t>
    </rPh>
    <rPh sb="8" eb="9">
      <t>スデ</t>
    </rPh>
    <rPh sb="10" eb="14">
      <t>トクレイテキヨウ</t>
    </rPh>
    <rPh sb="14" eb="16">
      <t>スウリョウ</t>
    </rPh>
    <rPh sb="23" eb="25">
      <t>チョウカ</t>
    </rPh>
    <rPh sb="31" eb="34">
      <t>トクレイブン</t>
    </rPh>
    <rPh sb="35" eb="37">
      <t>コウフ</t>
    </rPh>
    <phoneticPr fontId="2"/>
  </si>
  <si>
    <t>※購入数量累計が既に特例適用数量10,000Ｌを超過しているので特例分は交付しない</t>
    <rPh sb="1" eb="5">
      <t>コウニュウスウリョウ</t>
    </rPh>
    <rPh sb="5" eb="7">
      <t>ルイケイ</t>
    </rPh>
    <rPh sb="8" eb="9">
      <t>スデ</t>
    </rPh>
    <rPh sb="10" eb="14">
      <t>トクレイテキヨウ</t>
    </rPh>
    <rPh sb="14" eb="16">
      <t>スウリョウ</t>
    </rPh>
    <rPh sb="24" eb="26">
      <t>チョウカ</t>
    </rPh>
    <rPh sb="32" eb="35">
      <t>トクレイブン</t>
    </rPh>
    <rPh sb="36" eb="38">
      <t>コウフ</t>
    </rPh>
    <phoneticPr fontId="2"/>
  </si>
  <si>
    <t>燃料使用量
（目標値）
10ａ当たり(L)</t>
    <rPh sb="0" eb="2">
      <t>ネンリョウ</t>
    </rPh>
    <rPh sb="2" eb="3">
      <t>シ</t>
    </rPh>
    <rPh sb="3" eb="5">
      <t>ヨウリョウ</t>
    </rPh>
    <rPh sb="7" eb="10">
      <t>モクヒョウチ</t>
    </rPh>
    <phoneticPr fontId="2"/>
  </si>
  <si>
    <t>燃料使用量
（基準量）①
10ａ当たり(L)</t>
    <rPh sb="0" eb="5">
      <t>ネンリョウシヨウリョウ</t>
    </rPh>
    <rPh sb="7" eb="10">
      <t>キジュンリョウ</t>
    </rPh>
    <rPh sb="16" eb="17">
      <t>ア</t>
    </rPh>
    <phoneticPr fontId="2"/>
  </si>
  <si>
    <t>特例適用
数量(L)
①×②×0.1×0.5</t>
    <rPh sb="0" eb="2">
      <t>トクレイ</t>
    </rPh>
    <rPh sb="2" eb="4">
      <t>テキヨウ</t>
    </rPh>
    <rPh sb="5" eb="7">
      <t>スウリョウ</t>
    </rPh>
    <phoneticPr fontId="2"/>
  </si>
  <si>
    <t>農家
積立金額
(円)</t>
    <rPh sb="0" eb="2">
      <t>ノウカ</t>
    </rPh>
    <rPh sb="3" eb="5">
      <t>ツミタテ</t>
    </rPh>
    <rPh sb="6" eb="7">
      <t>ガク</t>
    </rPh>
    <rPh sb="9" eb="10">
      <t>エン</t>
    </rPh>
    <phoneticPr fontId="2"/>
  </si>
  <si>
    <t>購入数量
(L)</t>
    <rPh sb="0" eb="4">
      <t>コウニュウスウリョウ</t>
    </rPh>
    <phoneticPr fontId="2"/>
  </si>
  <si>
    <t>うち特例
適用数量
(L)</t>
    <rPh sb="2" eb="4">
      <t>トクレイ</t>
    </rPh>
    <rPh sb="5" eb="9">
      <t>テキヨウスウリョウ</t>
    </rPh>
    <phoneticPr fontId="2"/>
  </si>
  <si>
    <t>うち
補助金
(円)</t>
    <rPh sb="3" eb="6">
      <t>ホジョキン</t>
    </rPh>
    <rPh sb="8" eb="9">
      <t>エン</t>
    </rPh>
    <phoneticPr fontId="2"/>
  </si>
  <si>
    <t>特例分の
補填額
(円)</t>
    <rPh sb="0" eb="2">
      <t>トクレイ</t>
    </rPh>
    <rPh sb="2" eb="3">
      <t>ブン</t>
    </rPh>
    <rPh sb="5" eb="8">
      <t>ホテンガク</t>
    </rPh>
    <rPh sb="10" eb="11">
      <t>エン</t>
    </rPh>
    <phoneticPr fontId="2"/>
  </si>
  <si>
    <t>うち
補助金
(円)</t>
    <rPh sb="3" eb="4">
      <t>ホ</t>
    </rPh>
    <rPh sb="4" eb="5">
      <t>キン</t>
    </rPh>
    <rPh sb="8" eb="9">
      <t>エン</t>
    </rPh>
    <phoneticPr fontId="2"/>
  </si>
  <si>
    <t>補填金合計
(円)</t>
    <rPh sb="0" eb="3">
      <t>ホテンキン</t>
    </rPh>
    <rPh sb="3" eb="5">
      <t>ゴウケイ</t>
    </rPh>
    <rPh sb="7" eb="8">
      <t>エン</t>
    </rPh>
    <phoneticPr fontId="2"/>
  </si>
  <si>
    <t>積立金残高
(円)</t>
    <rPh sb="0" eb="3">
      <t>ツミタテキン</t>
    </rPh>
    <rPh sb="3" eb="5">
      <t>ザンダカ</t>
    </rPh>
    <rPh sb="7" eb="8">
      <t>エン</t>
    </rPh>
    <phoneticPr fontId="2"/>
  </si>
  <si>
    <t>令和７年10月分</t>
    <rPh sb="0" eb="2">
      <t>レイワ</t>
    </rPh>
    <rPh sb="3" eb="4">
      <t>ネン</t>
    </rPh>
    <rPh sb="6" eb="7">
      <t>ガツ</t>
    </rPh>
    <rPh sb="7" eb="8">
      <t>ブン</t>
    </rPh>
    <phoneticPr fontId="2"/>
  </si>
  <si>
    <t>令和７年11月分</t>
    <rPh sb="6" eb="7">
      <t>ガツ</t>
    </rPh>
    <rPh sb="7" eb="8">
      <t>ブン</t>
    </rPh>
    <phoneticPr fontId="2"/>
  </si>
  <si>
    <t>令和８年1月分</t>
    <rPh sb="5" eb="6">
      <t>ガツ</t>
    </rPh>
    <rPh sb="6" eb="7">
      <t>ブン</t>
    </rPh>
    <phoneticPr fontId="2"/>
  </si>
  <si>
    <t>令和８年3月分</t>
    <rPh sb="5" eb="6">
      <t>ガツ</t>
    </rPh>
    <rPh sb="6" eb="7">
      <t>ブン</t>
    </rPh>
    <phoneticPr fontId="2"/>
  </si>
  <si>
    <t>令和８年4月分</t>
    <rPh sb="5" eb="6">
      <t>ガツ</t>
    </rPh>
    <rPh sb="6" eb="7">
      <t>ブン</t>
    </rPh>
    <phoneticPr fontId="2"/>
  </si>
  <si>
    <t>令和８年5月分</t>
    <rPh sb="5" eb="6">
      <t>ガツ</t>
    </rPh>
    <rPh sb="6" eb="7">
      <t>ブン</t>
    </rPh>
    <phoneticPr fontId="2"/>
  </si>
  <si>
    <t>令和８年6月分</t>
    <rPh sb="5" eb="6">
      <t>ガツ</t>
    </rPh>
    <rPh sb="6" eb="7">
      <t>ブン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</si>
</sst>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0_ "/>
    <numFmt numFmtId="177" formatCode="#,##0.0_ "/>
    <numFmt numFmtId="178" formatCode="#,##0_);[Red]\(#,##0\)"/>
  </numFmts>
  <fonts count="13">
    <font>
      <sz val="11"/>
      <color theme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4"/>
      <color theme="1"/>
      <name val="ＭＳ Ｐゴシック"/>
      <family val="3"/>
    </font>
    <font>
      <sz val="11"/>
      <color theme="1"/>
      <name val="ＭＳ Ｐゴシック"/>
      <family val="3"/>
    </font>
    <font>
      <sz val="10"/>
      <color theme="1"/>
      <name val="ＭＳ Ｐゴシック"/>
      <family val="3"/>
    </font>
    <font>
      <sz val="10"/>
      <color auto="1"/>
      <name val="ＭＳ Ｐゴシック"/>
      <family val="3"/>
    </font>
    <font>
      <sz val="9"/>
      <color auto="1"/>
      <name val="ＭＳ Ｐゴシック"/>
      <family val="3"/>
    </font>
    <font>
      <sz val="9"/>
      <color theme="1"/>
      <name val="ＭＳ Ｐゴシック"/>
      <family val="3"/>
    </font>
    <font>
      <b/>
      <sz val="10"/>
      <color rgb="FFFF0000"/>
      <name val="ＭＳ Ｐゴシック"/>
      <family val="3"/>
    </font>
    <font>
      <b/>
      <sz val="10"/>
      <color theme="1"/>
      <name val="ＭＳ Ｐゴシック"/>
      <family val="3"/>
    </font>
    <font>
      <sz val="10"/>
      <color rgb="FFFF0000"/>
      <name val="ＭＳ Ｐゴシック"/>
      <family val="3"/>
    </font>
    <font>
      <sz val="10"/>
      <color theme="9" tint="-0.25"/>
      <name val="ＭＳ Ｐゴシック"/>
      <family val="3"/>
    </font>
  </fonts>
  <fills count="7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5" fillId="0" borderId="1" xfId="0" applyFont="1" applyBorder="1"/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4" xfId="0" applyFont="1" applyBorder="1"/>
    <xf numFmtId="0" fontId="5" fillId="0" borderId="0" xfId="0" applyFont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9" fontId="5" fillId="0" borderId="1" xfId="6" applyFont="1" applyBorder="1" applyAlignment="1"/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76" fontId="5" fillId="0" borderId="4" xfId="0" applyNumberFormat="1" applyFont="1" applyBorder="1"/>
    <xf numFmtId="9" fontId="5" fillId="0" borderId="4" xfId="0" applyNumberFormat="1" applyFont="1" applyBorder="1"/>
    <xf numFmtId="9" fontId="5" fillId="0" borderId="4" xfId="6" applyFont="1" applyFill="1" applyBorder="1" applyAlignment="1"/>
    <xf numFmtId="177" fontId="5" fillId="0" borderId="4" xfId="6" applyNumberFormat="1" applyFont="1" applyFill="1" applyBorder="1" applyAlignment="1"/>
    <xf numFmtId="0" fontId="5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177" fontId="5" fillId="0" borderId="4" xfId="0" applyNumberFormat="1" applyFont="1" applyBorder="1"/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9" fontId="5" fillId="0" borderId="0" xfId="0" applyNumberFormat="1" applyFont="1"/>
    <xf numFmtId="0" fontId="5" fillId="0" borderId="5" xfId="0" applyFont="1" applyBorder="1" applyAlignment="1">
      <alignment horizont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176" fontId="5" fillId="2" borderId="4" xfId="0" applyNumberFormat="1" applyFont="1" applyFill="1" applyBorder="1"/>
    <xf numFmtId="0" fontId="5" fillId="0" borderId="6" xfId="0" applyFont="1" applyBorder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3" fontId="5" fillId="3" borderId="4" xfId="0" applyNumberFormat="1" applyFont="1" applyFill="1" applyBorder="1"/>
    <xf numFmtId="0" fontId="5" fillId="0" borderId="7" xfId="0" applyFont="1" applyBorder="1"/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3" fontId="5" fillId="0" borderId="4" xfId="0" applyNumberFormat="1" applyFont="1" applyBorder="1"/>
    <xf numFmtId="0" fontId="4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1" fillId="0" borderId="9" xfId="0" applyFont="1" applyBorder="1"/>
    <xf numFmtId="0" fontId="5" fillId="0" borderId="22" xfId="0" applyFont="1" applyBorder="1"/>
    <xf numFmtId="0" fontId="11" fillId="0" borderId="22" xfId="0" applyFont="1" applyBorder="1"/>
    <xf numFmtId="0" fontId="5" fillId="0" borderId="23" xfId="0" applyFont="1" applyBorder="1"/>
    <xf numFmtId="178" fontId="5" fillId="0" borderId="3" xfId="7" applyNumberFormat="1" applyFont="1" applyFill="1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6" xfId="0" applyFont="1" applyBorder="1"/>
    <xf numFmtId="0" fontId="5" fillId="0" borderId="25" xfId="0" applyFont="1" applyBorder="1"/>
    <xf numFmtId="0" fontId="11" fillId="0" borderId="7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3" fontId="5" fillId="4" borderId="4" xfId="0" applyNumberFormat="1" applyFont="1" applyFill="1" applyBorder="1"/>
    <xf numFmtId="0" fontId="5" fillId="0" borderId="26" xfId="0" applyFont="1" applyBorder="1" applyAlignment="1">
      <alignment horizontal="center"/>
    </xf>
    <xf numFmtId="0" fontId="5" fillId="5" borderId="4" xfId="0" applyFont="1" applyFill="1" applyBorder="1"/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/>
    <xf numFmtId="0" fontId="5" fillId="0" borderId="26" xfId="0" applyFont="1" applyBorder="1"/>
    <xf numFmtId="0" fontId="5" fillId="5" borderId="8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12" fillId="0" borderId="27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9" fontId="5" fillId="5" borderId="8" xfId="0" applyNumberFormat="1" applyFont="1" applyFill="1" applyBorder="1" applyAlignment="1">
      <alignment horizontal="center" vertical="center" wrapText="1"/>
    </xf>
    <xf numFmtId="9" fontId="5" fillId="5" borderId="11" xfId="0" applyNumberFormat="1" applyFont="1" applyFill="1" applyBorder="1" applyAlignment="1">
      <alignment horizontal="center" vertical="center" wrapText="1"/>
    </xf>
    <xf numFmtId="9" fontId="5" fillId="0" borderId="8" xfId="0" applyNumberFormat="1" applyFont="1" applyBorder="1" applyAlignment="1">
      <alignment horizontal="center" vertical="center"/>
    </xf>
    <xf numFmtId="9" fontId="5" fillId="0" borderId="11" xfId="0" applyNumberFormat="1" applyFont="1" applyBorder="1" applyAlignment="1">
      <alignment horizontal="center" vertical="center"/>
    </xf>
    <xf numFmtId="9" fontId="5" fillId="5" borderId="8" xfId="0" applyNumberFormat="1" applyFont="1" applyFill="1" applyBorder="1" applyAlignment="1">
      <alignment horizontal="center" vertical="center"/>
    </xf>
    <xf numFmtId="9" fontId="5" fillId="5" borderId="11" xfId="0" applyNumberFormat="1" applyFont="1" applyFill="1" applyBorder="1" applyAlignment="1">
      <alignment horizontal="center" vertical="center"/>
    </xf>
    <xf numFmtId="0" fontId="11" fillId="0" borderId="27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9" fillId="0" borderId="9" xfId="0" applyFont="1" applyBorder="1"/>
    <xf numFmtId="0" fontId="9" fillId="0" borderId="22" xfId="0" applyFont="1" applyBorder="1"/>
    <xf numFmtId="3" fontId="5" fillId="0" borderId="26" xfId="0" applyNumberFormat="1" applyFont="1" applyBorder="1"/>
    <xf numFmtId="178" fontId="5" fillId="4" borderId="3" xfId="7" applyNumberFormat="1" applyFont="1" applyFill="1" applyBorder="1">
      <alignment vertical="center"/>
    </xf>
    <xf numFmtId="3" fontId="5" fillId="6" borderId="4" xfId="0" applyNumberFormat="1" applyFont="1" applyFill="1" applyBorder="1"/>
  </cellXfs>
  <cellStyles count="8">
    <cellStyle name="パーセント 2" xfId="1"/>
    <cellStyle name="桁区切り 2" xfId="2"/>
    <cellStyle name="桁区切り 2 2" xfId="3"/>
    <cellStyle name="標準" xfId="0" builtinId="0"/>
    <cellStyle name="標準 2" xfId="4"/>
    <cellStyle name="標準 2 2" xfId="5"/>
    <cellStyle name="パーセント" xfId="6" builtinId="5"/>
    <cellStyle name="桁区切り" xfId="7" builtinId="6"/>
  </cellStyles>
  <tableStyles count="0" defaultTableStyle="TableStyleMedium2" defaultPivotStyle="PivotStyleLight16"/>
  <colors>
    <mruColors>
      <color rgb="FFCCFFFF"/>
      <color rgb="FFFFCCFF"/>
    </mruColors>
  </colors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customXml" Target="../customXml/item3.xml" /><Relationship Id="rId3" Type="http://schemas.openxmlformats.org/officeDocument/2006/relationships/customXml" Target="../customXml/item2.xml" /><Relationship Id="rId4" Type="http://schemas.openxmlformats.org/officeDocument/2006/relationships/customXml" Target="../customXml/item1.xml" /><Relationship Id="rId5" Type="http://schemas.openxmlformats.org/officeDocument/2006/relationships/customXml" Target="../customXml/item4.xml" /><Relationship Id="rId6" Type="http://schemas.openxmlformats.org/officeDocument/2006/relationships/theme" Target="theme/theme1.xml" /><Relationship Id="rId7" Type="http://schemas.openxmlformats.org/officeDocument/2006/relationships/sharedStrings" Target="sharedStrings.xml" /><Relationship Id="rId8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99</xdr:col>
      <xdr:colOff>314325</xdr:colOff>
      <xdr:row>25</xdr:row>
      <xdr:rowOff>170815</xdr:rowOff>
    </xdr:from>
    <xdr:to xmlns:xdr="http://schemas.openxmlformats.org/drawingml/2006/spreadsheetDrawing">
      <xdr:col>106</xdr:col>
      <xdr:colOff>276225</xdr:colOff>
      <xdr:row>27</xdr:row>
      <xdr:rowOff>206375</xdr:rowOff>
    </xdr:to>
    <xdr:sp macro="" textlink="">
      <xdr:nvSpPr>
        <xdr:cNvPr id="3" name="正方形/長方形 2"/>
        <xdr:cNvSpPr/>
      </xdr:nvSpPr>
      <xdr:spPr>
        <a:xfrm>
          <a:off x="69702045" y="6315710"/>
          <a:ext cx="4842510" cy="48387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400"/>
            <a:t>※</a:t>
          </a:r>
          <a:r>
            <a:rPr kumimoji="1" lang="ja-JP" altLang="en-US" sz="1400"/>
            <a:t>補填率は低温特例が発動した場合は直接入力する。</a:t>
          </a:r>
        </a:p>
      </xdr:txBody>
    </xdr:sp>
    <xdr:clientData/>
  </xdr:twoCellAnchor>
  <xdr:twoCellAnchor>
    <xdr:from xmlns:xdr="http://schemas.openxmlformats.org/drawingml/2006/spreadsheetDrawing">
      <xdr:col>14</xdr:col>
      <xdr:colOff>157480</xdr:colOff>
      <xdr:row>25</xdr:row>
      <xdr:rowOff>164465</xdr:rowOff>
    </xdr:from>
    <xdr:to xmlns:xdr="http://schemas.openxmlformats.org/drawingml/2006/spreadsheetDrawing">
      <xdr:col>23</xdr:col>
      <xdr:colOff>578485</xdr:colOff>
      <xdr:row>28</xdr:row>
      <xdr:rowOff>148590</xdr:rowOff>
    </xdr:to>
    <xdr:sp macro="" textlink="">
      <xdr:nvSpPr>
        <xdr:cNvPr id="4" name="正方形/長方形 3"/>
        <xdr:cNvSpPr/>
      </xdr:nvSpPr>
      <xdr:spPr>
        <a:xfrm>
          <a:off x="10109200" y="6309360"/>
          <a:ext cx="6781800" cy="65659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/>
            <a:t>※</a:t>
          </a:r>
          <a:r>
            <a:rPr kumimoji="1" lang="ja-JP" altLang="en-US" sz="1400">
              <a:solidFill>
                <a:srgbClr val="FF0000"/>
              </a:solidFill>
            </a:rPr>
            <a:t>赤字部分</a:t>
          </a:r>
          <a:r>
            <a:rPr kumimoji="1" lang="ja-JP" altLang="en-US" sz="1400"/>
            <a:t>は手入力するところ、それ以外は数式が入っているので記入しない！</a:t>
          </a:r>
          <a:endParaRPr kumimoji="1" lang="en-US" altLang="ja-JP" sz="1400"/>
        </a:p>
        <a:p>
          <a:pPr algn="l"/>
          <a:r>
            <a:rPr kumimoji="1" lang="en-US" altLang="ja-JP" sz="1400"/>
            <a:t>※</a:t>
          </a:r>
          <a:r>
            <a:rPr kumimoji="1" lang="ja-JP" altLang="en-US" sz="1400"/>
            <a:t>単位「Ｌ」は</a:t>
          </a:r>
          <a:r>
            <a:rPr kumimoji="1" lang="en-US" altLang="ja-JP" sz="1400"/>
            <a:t>LP</a:t>
          </a:r>
          <a:r>
            <a:rPr kumimoji="1" lang="ja-JP" altLang="en-US" sz="1400"/>
            <a:t>ガスの場合は「</a:t>
          </a:r>
          <a:r>
            <a:rPr kumimoji="1" lang="en-US" altLang="ja-JP" sz="1400"/>
            <a:t>kg</a:t>
          </a:r>
          <a:r>
            <a:rPr kumimoji="1" lang="ja-JP" altLang="en-US" sz="1400"/>
            <a:t>」に、</a:t>
          </a:r>
          <a:r>
            <a:rPr kumimoji="1" lang="en-US" altLang="ja-JP" sz="1400"/>
            <a:t>LNG</a:t>
          </a:r>
          <a:r>
            <a:rPr kumimoji="1" lang="ja-JP" altLang="en-US" sz="1400"/>
            <a:t>は「㎥」に読み替えること。</a:t>
          </a:r>
          <a:endParaRPr kumimoji="1" lang="en-US" altLang="ja-JP" sz="1400"/>
        </a:p>
        <a:p>
          <a:pPr algn="l"/>
          <a:endParaRPr kumimoji="1" lang="ja-JP" altLang="en-US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T33"/>
  <sheetViews>
    <sheetView tabSelected="1" view="pageBreakPreview" zoomScale="85" zoomScaleNormal="85" zoomScaleSheetLayoutView="85" workbookViewId="0"/>
  </sheetViews>
  <sheetFormatPr defaultRowHeight="17.649999999999999"/>
  <cols>
    <col min="1" max="1" width="5.25" customWidth="1"/>
    <col min="2" max="2" width="12.125" customWidth="1"/>
    <col min="3" max="3" width="11.125" customWidth="1"/>
    <col min="4" max="4" width="9.75" customWidth="1"/>
    <col min="5" max="5" width="8.5" customWidth="1"/>
    <col min="6" max="6" width="10.25" customWidth="1"/>
    <col min="7" max="8" width="9.875" customWidth="1"/>
    <col min="9" max="9" width="12.75" customWidth="1"/>
    <col min="10" max="10" width="6.5" customWidth="1"/>
    <col min="11" max="11" width="9.625" customWidth="1"/>
    <col min="12" max="12" width="6.625" customWidth="1"/>
    <col min="13" max="13" width="6.5" customWidth="1"/>
    <col min="14" max="14" width="9.75" customWidth="1"/>
    <col min="15" max="27" width="9.125" customWidth="1"/>
    <col min="28" max="28" width="9.75" customWidth="1"/>
    <col min="29" max="29" width="8.875" customWidth="1"/>
  </cols>
  <sheetData>
    <row r="1" spans="1:150">
      <c r="O1" s="1" t="s">
        <v>5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</row>
    <row r="2" spans="1:150" ht="18.399999999999999">
      <c r="A2" s="1" t="s">
        <v>16</v>
      </c>
      <c r="O2" s="2"/>
      <c r="P2" s="2"/>
      <c r="Q2" s="2"/>
      <c r="R2" s="2"/>
      <c r="S2" s="2"/>
      <c r="T2" s="49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</row>
    <row r="3" spans="1:150" ht="32.25" customHeight="1">
      <c r="O3" s="2"/>
      <c r="P3" s="2"/>
      <c r="Q3" s="31"/>
      <c r="R3" s="36" t="s">
        <v>31</v>
      </c>
      <c r="S3" s="42" t="s">
        <v>7</v>
      </c>
      <c r="T3" s="50"/>
      <c r="U3" s="56" t="s">
        <v>3</v>
      </c>
      <c r="V3" s="59" t="s">
        <v>30</v>
      </c>
      <c r="W3" s="59" t="s">
        <v>29</v>
      </c>
      <c r="X3" s="8"/>
      <c r="Y3" s="8"/>
      <c r="Z3" s="8"/>
      <c r="AA3" s="8"/>
      <c r="AB3" s="8"/>
      <c r="AC3" s="8"/>
      <c r="AD3" s="8"/>
      <c r="AE3" s="31"/>
      <c r="AF3" s="50"/>
      <c r="AG3" s="66" t="s">
        <v>21</v>
      </c>
      <c r="AH3" s="59" t="s">
        <v>30</v>
      </c>
      <c r="AI3" s="59" t="s">
        <v>29</v>
      </c>
      <c r="AJ3" s="8"/>
      <c r="AK3" s="8"/>
      <c r="AL3" s="8"/>
      <c r="AM3" s="8"/>
      <c r="AN3" s="8"/>
      <c r="AO3" s="8"/>
      <c r="AP3" s="8"/>
      <c r="AQ3" s="8"/>
      <c r="AR3" s="8"/>
      <c r="AS3" s="31"/>
      <c r="AT3" s="50"/>
      <c r="AU3" s="66" t="s">
        <v>32</v>
      </c>
      <c r="AV3" s="59" t="s">
        <v>30</v>
      </c>
      <c r="AW3" s="59" t="s">
        <v>29</v>
      </c>
      <c r="AX3" s="8"/>
      <c r="AY3" s="8"/>
      <c r="AZ3" s="8"/>
      <c r="BA3" s="8"/>
      <c r="BB3" s="8"/>
      <c r="BC3" s="8"/>
      <c r="BD3" s="8"/>
      <c r="BE3" s="8"/>
      <c r="BF3" s="8"/>
      <c r="BG3" s="31"/>
      <c r="BH3" s="50"/>
      <c r="BI3" s="66" t="s">
        <v>33</v>
      </c>
      <c r="BJ3" s="59" t="s">
        <v>30</v>
      </c>
      <c r="BK3" s="59" t="s">
        <v>29</v>
      </c>
      <c r="BL3" s="8"/>
      <c r="BM3" s="8"/>
      <c r="BN3" s="8"/>
      <c r="BO3" s="8"/>
      <c r="BP3" s="8"/>
      <c r="BQ3" s="8"/>
      <c r="BR3" s="8"/>
      <c r="BS3" s="8"/>
      <c r="BT3" s="8"/>
      <c r="BU3" s="31"/>
      <c r="BV3" s="50"/>
      <c r="BW3" s="66" t="s">
        <v>35</v>
      </c>
      <c r="BX3" s="59" t="s">
        <v>30</v>
      </c>
      <c r="BY3" s="59" t="s">
        <v>29</v>
      </c>
      <c r="BZ3" s="8"/>
      <c r="CA3" s="8"/>
      <c r="CB3" s="8"/>
      <c r="CC3" s="8"/>
      <c r="CD3" s="8"/>
      <c r="CE3" s="8"/>
      <c r="CF3" s="8"/>
      <c r="CG3" s="8"/>
      <c r="CH3" s="8"/>
      <c r="CI3" s="31"/>
      <c r="CJ3" s="50"/>
      <c r="CK3" s="66" t="s">
        <v>38</v>
      </c>
      <c r="CL3" s="59" t="s">
        <v>30</v>
      </c>
      <c r="CM3" s="59" t="s">
        <v>29</v>
      </c>
      <c r="CN3" s="8"/>
      <c r="CO3" s="8"/>
      <c r="CP3" s="8"/>
      <c r="CQ3" s="8"/>
      <c r="CR3" s="8"/>
      <c r="CS3" s="8"/>
      <c r="CT3" s="8"/>
      <c r="CU3" s="8"/>
      <c r="CV3" s="8"/>
      <c r="CW3" s="31"/>
      <c r="CX3" s="50"/>
      <c r="CY3" s="66" t="s">
        <v>36</v>
      </c>
      <c r="CZ3" s="59" t="s">
        <v>30</v>
      </c>
      <c r="DA3" s="59" t="s">
        <v>29</v>
      </c>
      <c r="DB3" s="8"/>
      <c r="DC3" s="8"/>
      <c r="DD3" s="8"/>
      <c r="DE3" s="8"/>
      <c r="DF3" s="8"/>
      <c r="DG3" s="8"/>
      <c r="DH3" s="8"/>
      <c r="DI3" s="8"/>
      <c r="DJ3" s="8"/>
      <c r="DK3" s="31"/>
      <c r="DL3" s="50"/>
      <c r="DM3" s="66" t="s">
        <v>39</v>
      </c>
      <c r="DN3" s="59" t="s">
        <v>30</v>
      </c>
      <c r="DO3" s="59" t="s">
        <v>29</v>
      </c>
      <c r="DP3" s="8"/>
      <c r="DQ3" s="8"/>
      <c r="DR3" s="8"/>
      <c r="DS3" s="8"/>
      <c r="DT3" s="8"/>
      <c r="DU3" s="8"/>
      <c r="DV3" s="8"/>
      <c r="DW3" s="8"/>
      <c r="DX3" s="8"/>
      <c r="DY3" s="31"/>
      <c r="DZ3" s="50"/>
      <c r="EA3" s="66" t="s">
        <v>26</v>
      </c>
      <c r="EB3" s="59" t="s">
        <v>30</v>
      </c>
      <c r="EC3" s="59" t="s">
        <v>29</v>
      </c>
      <c r="ED3" s="8"/>
      <c r="EE3" s="8"/>
      <c r="EF3" s="8"/>
      <c r="EG3" s="8"/>
      <c r="EH3" s="8"/>
      <c r="EI3" s="8"/>
      <c r="EJ3" s="8"/>
      <c r="EK3" s="2"/>
      <c r="EL3" s="2"/>
      <c r="EM3" s="2"/>
      <c r="EN3" s="2"/>
      <c r="EO3" s="2"/>
      <c r="EP3" s="2"/>
      <c r="EQ3" s="2"/>
      <c r="ER3" s="2"/>
      <c r="ES3" s="2"/>
      <c r="ET3" s="2"/>
    </row>
    <row r="4" spans="1:150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32" t="s">
        <v>8</v>
      </c>
      <c r="R4" s="37">
        <v>88.9</v>
      </c>
      <c r="S4" s="43">
        <v>124.5</v>
      </c>
      <c r="T4" s="51" t="s">
        <v>11</v>
      </c>
      <c r="U4" s="4">
        <v>113.6</v>
      </c>
      <c r="V4" s="32" t="s">
        <v>27</v>
      </c>
      <c r="W4" s="32" t="s">
        <v>27</v>
      </c>
      <c r="X4" s="8"/>
      <c r="Y4" s="8"/>
      <c r="Z4" s="8"/>
      <c r="AA4" s="8"/>
      <c r="AB4" s="8"/>
      <c r="AC4" s="8"/>
      <c r="AD4" s="8"/>
      <c r="AE4" s="32" t="s">
        <v>8</v>
      </c>
      <c r="AF4" s="51" t="s">
        <v>11</v>
      </c>
      <c r="AG4" s="67">
        <v>125</v>
      </c>
      <c r="AH4" s="69" t="s">
        <v>28</v>
      </c>
      <c r="AI4" s="32" t="s">
        <v>27</v>
      </c>
      <c r="AJ4" s="71" t="s">
        <v>15</v>
      </c>
      <c r="AK4" s="72"/>
      <c r="AL4" s="72"/>
      <c r="AM4" s="72"/>
      <c r="AN4" s="72"/>
      <c r="AO4" s="8"/>
      <c r="AP4" s="8"/>
      <c r="AQ4" s="8"/>
      <c r="AR4" s="8"/>
      <c r="AS4" s="32" t="s">
        <v>8</v>
      </c>
      <c r="AT4" s="51" t="s">
        <v>11</v>
      </c>
      <c r="AU4" s="4">
        <v>113.1</v>
      </c>
      <c r="AV4" s="32" t="s">
        <v>27</v>
      </c>
      <c r="AW4" s="32" t="s">
        <v>27</v>
      </c>
      <c r="AX4" s="8"/>
      <c r="AY4" s="8"/>
      <c r="AZ4" s="8"/>
      <c r="BA4" s="8"/>
      <c r="BB4" s="8"/>
      <c r="BC4" s="8"/>
      <c r="BD4" s="8"/>
      <c r="BE4" s="8"/>
      <c r="BF4" s="8"/>
      <c r="BG4" s="32" t="s">
        <v>8</v>
      </c>
      <c r="BH4" s="51" t="s">
        <v>11</v>
      </c>
      <c r="BI4" s="4">
        <v>113.1</v>
      </c>
      <c r="BJ4" s="32" t="s">
        <v>27</v>
      </c>
      <c r="BK4" s="73" t="s">
        <v>49</v>
      </c>
      <c r="BL4" s="71" t="s">
        <v>6</v>
      </c>
      <c r="BM4" s="72"/>
      <c r="BN4" s="72"/>
      <c r="BO4" s="72"/>
      <c r="BP4" s="72"/>
      <c r="BQ4" s="8"/>
      <c r="BR4" s="8"/>
      <c r="BS4" s="8"/>
      <c r="BT4" s="8"/>
      <c r="BU4" s="32" t="s">
        <v>8</v>
      </c>
      <c r="BV4" s="51" t="s">
        <v>11</v>
      </c>
      <c r="BW4" s="4">
        <v>113.1</v>
      </c>
      <c r="BX4" s="32" t="s">
        <v>27</v>
      </c>
      <c r="BY4" s="32" t="s">
        <v>27</v>
      </c>
      <c r="BZ4" s="71" t="s">
        <v>37</v>
      </c>
      <c r="CA4" s="72"/>
      <c r="CB4" s="72"/>
      <c r="CC4" s="72"/>
      <c r="CD4" s="72"/>
      <c r="CE4" s="8"/>
      <c r="CF4" s="8"/>
      <c r="CG4" s="8"/>
      <c r="CH4" s="8"/>
      <c r="CI4" s="32" t="s">
        <v>8</v>
      </c>
      <c r="CJ4" s="51" t="s">
        <v>11</v>
      </c>
      <c r="CK4" s="4">
        <v>113.1</v>
      </c>
      <c r="CL4" s="32" t="s">
        <v>27</v>
      </c>
      <c r="CM4" s="32" t="s">
        <v>27</v>
      </c>
      <c r="CN4" s="71" t="s">
        <v>50</v>
      </c>
      <c r="CO4" s="72"/>
      <c r="CP4" s="72"/>
      <c r="CQ4" s="72"/>
      <c r="CR4" s="72"/>
      <c r="CS4" s="8"/>
      <c r="CT4" s="8"/>
      <c r="CU4" s="8"/>
      <c r="CV4" s="8"/>
      <c r="CW4" s="32" t="s">
        <v>8</v>
      </c>
      <c r="CX4" s="51" t="s">
        <v>11</v>
      </c>
      <c r="CY4" s="4">
        <v>113.1</v>
      </c>
      <c r="CZ4" s="32" t="s">
        <v>27</v>
      </c>
      <c r="DA4" s="77">
        <v>0.8</v>
      </c>
      <c r="DB4" s="71" t="s">
        <v>23</v>
      </c>
      <c r="DC4" s="72"/>
      <c r="DD4" s="72"/>
      <c r="DE4" s="72"/>
      <c r="DF4" s="72"/>
      <c r="DG4" s="8"/>
      <c r="DH4" s="8"/>
      <c r="DI4" s="8"/>
      <c r="DJ4" s="8"/>
      <c r="DK4" s="32" t="s">
        <v>8</v>
      </c>
      <c r="DL4" s="51" t="s">
        <v>11</v>
      </c>
      <c r="DM4" s="4">
        <v>113.1</v>
      </c>
      <c r="DN4" s="32" t="s">
        <v>27</v>
      </c>
      <c r="DO4" s="32" t="s">
        <v>27</v>
      </c>
      <c r="DP4" s="79"/>
      <c r="DQ4" s="80"/>
      <c r="DR4" s="80"/>
      <c r="DS4" s="80"/>
      <c r="DT4" s="80"/>
      <c r="DU4" s="8"/>
      <c r="DV4" s="8"/>
      <c r="DW4" s="8"/>
      <c r="DX4" s="8"/>
      <c r="DY4" s="32" t="s">
        <v>8</v>
      </c>
      <c r="DZ4" s="81" t="s">
        <v>11</v>
      </c>
      <c r="EA4" s="4">
        <v>113.1</v>
      </c>
      <c r="EB4" s="32" t="s">
        <v>27</v>
      </c>
      <c r="EC4" s="32" t="s">
        <v>27</v>
      </c>
      <c r="ED4" s="79"/>
      <c r="EE4" s="80"/>
      <c r="EF4" s="80"/>
      <c r="EG4" s="80"/>
      <c r="EH4" s="80"/>
      <c r="EI4" s="8"/>
      <c r="EJ4" s="8"/>
      <c r="EK4" s="2"/>
      <c r="EL4" s="2"/>
      <c r="EM4" s="2"/>
      <c r="EN4" s="2"/>
      <c r="EO4" s="2"/>
      <c r="EP4" s="2"/>
      <c r="EQ4" s="2"/>
      <c r="ER4" s="2"/>
      <c r="ES4" s="2"/>
      <c r="ET4" s="2"/>
    </row>
    <row r="5" spans="1:150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33"/>
      <c r="R5" s="38"/>
      <c r="S5" s="44"/>
      <c r="T5" s="52" t="s">
        <v>9</v>
      </c>
      <c r="U5" s="57">
        <f>U4-$R$4</f>
        <v>24.699999999999989</v>
      </c>
      <c r="V5" s="35"/>
      <c r="W5" s="35"/>
      <c r="X5" s="8"/>
      <c r="Y5" s="8"/>
      <c r="Z5" s="8"/>
      <c r="AA5" s="8"/>
      <c r="AB5" s="8"/>
      <c r="AC5" s="8"/>
      <c r="AD5" s="8"/>
      <c r="AE5" s="33"/>
      <c r="AF5" s="52" t="s">
        <v>9</v>
      </c>
      <c r="AG5" s="68">
        <v>36.099999999999994</v>
      </c>
      <c r="AH5" s="70"/>
      <c r="AI5" s="35"/>
      <c r="AJ5" s="71"/>
      <c r="AK5" s="72"/>
      <c r="AL5" s="72"/>
      <c r="AM5" s="72"/>
      <c r="AN5" s="72"/>
      <c r="AO5" s="8"/>
      <c r="AP5" s="8"/>
      <c r="AQ5" s="8"/>
      <c r="AR5" s="8"/>
      <c r="AS5" s="33"/>
      <c r="AT5" s="52" t="s">
        <v>9</v>
      </c>
      <c r="AU5" s="57">
        <f>AU4-$R$4</f>
        <v>24.199999999999989</v>
      </c>
      <c r="AV5" s="35"/>
      <c r="AW5" s="35"/>
      <c r="AX5" s="8"/>
      <c r="AY5" s="8"/>
      <c r="AZ5" s="8"/>
      <c r="BA5" s="8"/>
      <c r="BB5" s="8"/>
      <c r="BC5" s="8"/>
      <c r="BD5" s="8"/>
      <c r="BE5" s="8"/>
      <c r="BF5" s="8"/>
      <c r="BG5" s="33"/>
      <c r="BH5" s="52" t="s">
        <v>9</v>
      </c>
      <c r="BI5" s="57">
        <f>BI4-$R$4</f>
        <v>24.199999999999989</v>
      </c>
      <c r="BJ5" s="35"/>
      <c r="BK5" s="74"/>
      <c r="BL5" s="71"/>
      <c r="BM5" s="72"/>
      <c r="BN5" s="72"/>
      <c r="BO5" s="72"/>
      <c r="BP5" s="72"/>
      <c r="BQ5" s="8"/>
      <c r="BR5" s="8"/>
      <c r="BS5" s="8"/>
      <c r="BT5" s="8"/>
      <c r="BU5" s="33"/>
      <c r="BV5" s="52" t="s">
        <v>9</v>
      </c>
      <c r="BW5" s="57">
        <f>BW4-$R$4</f>
        <v>24.199999999999989</v>
      </c>
      <c r="BX5" s="35"/>
      <c r="BY5" s="35"/>
      <c r="BZ5" s="71"/>
      <c r="CA5" s="72"/>
      <c r="CB5" s="72"/>
      <c r="CC5" s="72"/>
      <c r="CD5" s="72"/>
      <c r="CE5" s="8"/>
      <c r="CF5" s="8"/>
      <c r="CG5" s="8"/>
      <c r="CH5" s="8"/>
      <c r="CI5" s="33"/>
      <c r="CJ5" s="52" t="s">
        <v>9</v>
      </c>
      <c r="CK5" s="57">
        <f>CK4-$R$4</f>
        <v>24.199999999999989</v>
      </c>
      <c r="CL5" s="35"/>
      <c r="CM5" s="35"/>
      <c r="CN5" s="71"/>
      <c r="CO5" s="72"/>
      <c r="CP5" s="72"/>
      <c r="CQ5" s="72"/>
      <c r="CR5" s="72"/>
      <c r="CS5" s="8"/>
      <c r="CT5" s="8"/>
      <c r="CU5" s="8"/>
      <c r="CV5" s="8"/>
      <c r="CW5" s="33"/>
      <c r="CX5" s="52" t="s">
        <v>9</v>
      </c>
      <c r="CY5" s="57">
        <f>CY4-$R$4</f>
        <v>24.199999999999989</v>
      </c>
      <c r="CZ5" s="35"/>
      <c r="DA5" s="78"/>
      <c r="DB5" s="71"/>
      <c r="DC5" s="72"/>
      <c r="DD5" s="72"/>
      <c r="DE5" s="72"/>
      <c r="DF5" s="72"/>
      <c r="DG5" s="8"/>
      <c r="DH5" s="8"/>
      <c r="DI5" s="8"/>
      <c r="DJ5" s="8"/>
      <c r="DK5" s="33"/>
      <c r="DL5" s="52" t="s">
        <v>9</v>
      </c>
      <c r="DM5" s="57">
        <f>DM4-$R$4</f>
        <v>24.199999999999989</v>
      </c>
      <c r="DN5" s="35"/>
      <c r="DO5" s="35"/>
      <c r="DP5" s="79"/>
      <c r="DQ5" s="80"/>
      <c r="DR5" s="80"/>
      <c r="DS5" s="80"/>
      <c r="DT5" s="80"/>
      <c r="DU5" s="8"/>
      <c r="DV5" s="8"/>
      <c r="DW5" s="8"/>
      <c r="DX5" s="8"/>
      <c r="DY5" s="33"/>
      <c r="DZ5" s="52" t="s">
        <v>9</v>
      </c>
      <c r="EA5" s="57">
        <f>EA4-$R$4</f>
        <v>24.199999999999989</v>
      </c>
      <c r="EB5" s="35"/>
      <c r="EC5" s="35"/>
      <c r="ED5" s="79"/>
      <c r="EE5" s="80"/>
      <c r="EF5" s="80"/>
      <c r="EG5" s="80"/>
      <c r="EH5" s="80"/>
      <c r="EI5" s="8"/>
      <c r="EJ5" s="8"/>
      <c r="EK5" s="2"/>
      <c r="EL5" s="2"/>
      <c r="EM5" s="2"/>
      <c r="EN5" s="2"/>
      <c r="EO5" s="2"/>
      <c r="EP5" s="2"/>
      <c r="EQ5" s="2"/>
      <c r="ER5" s="2"/>
      <c r="ES5" s="2"/>
      <c r="ET5" s="2"/>
    </row>
    <row r="6" spans="1:150" ht="18.75" customHeight="1">
      <c r="A6" s="3" t="s">
        <v>19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8"/>
      <c r="P6" s="8"/>
      <c r="Q6" s="34" t="s">
        <v>2</v>
      </c>
      <c r="R6" s="39">
        <v>94.2</v>
      </c>
      <c r="S6" s="45">
        <v>132</v>
      </c>
      <c r="T6" s="53" t="s">
        <v>11</v>
      </c>
      <c r="U6" s="57">
        <v>120.4</v>
      </c>
      <c r="V6" s="32" t="s">
        <v>27</v>
      </c>
      <c r="W6" s="32" t="s">
        <v>27</v>
      </c>
      <c r="X6" s="8"/>
      <c r="Y6" s="8"/>
      <c r="Z6" s="8"/>
      <c r="AA6" s="8"/>
      <c r="AB6" s="8"/>
      <c r="AC6" s="8"/>
      <c r="AD6" s="8"/>
      <c r="AE6" s="34" t="s">
        <v>2</v>
      </c>
      <c r="AF6" s="53" t="s">
        <v>11</v>
      </c>
      <c r="AG6" s="68">
        <v>132.5</v>
      </c>
      <c r="AH6" s="69" t="s">
        <v>28</v>
      </c>
      <c r="AI6" s="32" t="s">
        <v>27</v>
      </c>
      <c r="AJ6" s="71" t="s">
        <v>15</v>
      </c>
      <c r="AK6" s="72"/>
      <c r="AL6" s="72"/>
      <c r="AM6" s="72"/>
      <c r="AN6" s="72"/>
      <c r="AO6" s="8"/>
      <c r="AP6" s="8"/>
      <c r="AQ6" s="8"/>
      <c r="AR6" s="8"/>
      <c r="AS6" s="34" t="s">
        <v>2</v>
      </c>
      <c r="AT6" s="53" t="s">
        <v>11</v>
      </c>
      <c r="AU6" s="57">
        <v>120</v>
      </c>
      <c r="AV6" s="32" t="s">
        <v>27</v>
      </c>
      <c r="AW6" s="32" t="s">
        <v>27</v>
      </c>
      <c r="AX6" s="8"/>
      <c r="AY6" s="8"/>
      <c r="AZ6" s="8"/>
      <c r="BA6" s="8"/>
      <c r="BB6" s="8"/>
      <c r="BC6" s="8"/>
      <c r="BD6" s="8"/>
      <c r="BE6" s="8"/>
      <c r="BF6" s="8"/>
      <c r="BG6" s="34" t="s">
        <v>2</v>
      </c>
      <c r="BH6" s="53" t="s">
        <v>11</v>
      </c>
      <c r="BI6" s="57">
        <v>120</v>
      </c>
      <c r="BJ6" s="32" t="s">
        <v>27</v>
      </c>
      <c r="BK6" s="73" t="s">
        <v>49</v>
      </c>
      <c r="BL6" s="71" t="s">
        <v>34</v>
      </c>
      <c r="BM6" s="72"/>
      <c r="BN6" s="72"/>
      <c r="BO6" s="72"/>
      <c r="BP6" s="72"/>
      <c r="BQ6" s="8"/>
      <c r="BR6" s="8"/>
      <c r="BS6" s="8"/>
      <c r="BT6" s="8"/>
      <c r="BU6" s="34" t="s">
        <v>2</v>
      </c>
      <c r="BV6" s="53" t="s">
        <v>11</v>
      </c>
      <c r="BW6" s="57">
        <v>120</v>
      </c>
      <c r="BX6" s="32" t="s">
        <v>27</v>
      </c>
      <c r="BY6" s="32" t="s">
        <v>27</v>
      </c>
      <c r="BZ6" s="71" t="s">
        <v>44</v>
      </c>
      <c r="CA6" s="72"/>
      <c r="CB6" s="72"/>
      <c r="CC6" s="72"/>
      <c r="CD6" s="72"/>
      <c r="CE6" s="8"/>
      <c r="CF6" s="8"/>
      <c r="CG6" s="8"/>
      <c r="CH6" s="8"/>
      <c r="CI6" s="34" t="s">
        <v>2</v>
      </c>
      <c r="CJ6" s="53" t="s">
        <v>11</v>
      </c>
      <c r="CK6" s="57">
        <v>120</v>
      </c>
      <c r="CL6" s="32" t="s">
        <v>27</v>
      </c>
      <c r="CM6" s="32" t="s">
        <v>27</v>
      </c>
      <c r="CN6" s="71" t="s">
        <v>51</v>
      </c>
      <c r="CO6" s="72"/>
      <c r="CP6" s="72"/>
      <c r="CQ6" s="72"/>
      <c r="CR6" s="72"/>
      <c r="CS6" s="8"/>
      <c r="CT6" s="8"/>
      <c r="CU6" s="8"/>
      <c r="CV6" s="8"/>
      <c r="CW6" s="34" t="s">
        <v>2</v>
      </c>
      <c r="CX6" s="53" t="s">
        <v>11</v>
      </c>
      <c r="CY6" s="57">
        <v>120</v>
      </c>
      <c r="CZ6" s="32" t="s">
        <v>27</v>
      </c>
      <c r="DA6" s="77">
        <v>0.8</v>
      </c>
      <c r="DB6" s="71" t="s">
        <v>40</v>
      </c>
      <c r="DC6" s="72"/>
      <c r="DD6" s="72"/>
      <c r="DE6" s="72"/>
      <c r="DF6" s="72"/>
      <c r="DG6" s="8"/>
      <c r="DH6" s="8"/>
      <c r="DI6" s="8"/>
      <c r="DJ6" s="8"/>
      <c r="DK6" s="34" t="s">
        <v>2</v>
      </c>
      <c r="DL6" s="53" t="s">
        <v>11</v>
      </c>
      <c r="DM6" s="57">
        <v>120</v>
      </c>
      <c r="DN6" s="32" t="s">
        <v>27</v>
      </c>
      <c r="DO6" s="32" t="s">
        <v>27</v>
      </c>
      <c r="DP6" s="79"/>
      <c r="DQ6" s="80"/>
      <c r="DR6" s="80"/>
      <c r="DS6" s="80"/>
      <c r="DT6" s="80"/>
      <c r="DU6" s="8"/>
      <c r="DV6" s="8"/>
      <c r="DW6" s="8"/>
      <c r="DX6" s="8"/>
      <c r="DY6" s="34" t="s">
        <v>2</v>
      </c>
      <c r="DZ6" s="82" t="s">
        <v>11</v>
      </c>
      <c r="EA6" s="57">
        <v>120</v>
      </c>
      <c r="EB6" s="32" t="s">
        <v>27</v>
      </c>
      <c r="EC6" s="32" t="s">
        <v>27</v>
      </c>
      <c r="ED6" s="79"/>
      <c r="EE6" s="80"/>
      <c r="EF6" s="80"/>
      <c r="EG6" s="80"/>
      <c r="EH6" s="80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</row>
    <row r="7" spans="1:150" ht="18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3">
        <v>1.1499999999999999</v>
      </c>
      <c r="P7" s="8"/>
      <c r="Q7" s="33"/>
      <c r="R7" s="38"/>
      <c r="S7" s="44"/>
      <c r="T7" s="52" t="s">
        <v>9</v>
      </c>
      <c r="U7" s="57">
        <f>U6-$R$6</f>
        <v>26.200000000000003</v>
      </c>
      <c r="V7" s="35"/>
      <c r="W7" s="35"/>
      <c r="X7" s="8"/>
      <c r="Y7" s="8"/>
      <c r="Z7" s="8"/>
      <c r="AA7" s="8"/>
      <c r="AB7" s="8"/>
      <c r="AC7" s="8"/>
      <c r="AD7" s="8"/>
      <c r="AE7" s="33"/>
      <c r="AF7" s="52" t="s">
        <v>9</v>
      </c>
      <c r="AG7" s="68">
        <v>38.299999999999997</v>
      </c>
      <c r="AH7" s="70"/>
      <c r="AI7" s="35"/>
      <c r="AJ7" s="71"/>
      <c r="AK7" s="72"/>
      <c r="AL7" s="72"/>
      <c r="AM7" s="72"/>
      <c r="AN7" s="72"/>
      <c r="AO7" s="8"/>
      <c r="AP7" s="8"/>
      <c r="AQ7" s="8"/>
      <c r="AR7" s="8"/>
      <c r="AS7" s="33"/>
      <c r="AT7" s="52" t="s">
        <v>9</v>
      </c>
      <c r="AU7" s="57">
        <f>AU6-$R$6</f>
        <v>25.799999999999997</v>
      </c>
      <c r="AV7" s="35"/>
      <c r="AW7" s="35"/>
      <c r="AX7" s="8"/>
      <c r="AY7" s="8"/>
      <c r="AZ7" s="8"/>
      <c r="BA7" s="8"/>
      <c r="BB7" s="8"/>
      <c r="BC7" s="8"/>
      <c r="BD7" s="8"/>
      <c r="BE7" s="8"/>
      <c r="BF7" s="8"/>
      <c r="BG7" s="33"/>
      <c r="BH7" s="52" t="s">
        <v>9</v>
      </c>
      <c r="BI7" s="57">
        <f>BI6-$R$6</f>
        <v>25.799999999999997</v>
      </c>
      <c r="BJ7" s="35"/>
      <c r="BK7" s="74"/>
      <c r="BL7" s="71"/>
      <c r="BM7" s="72"/>
      <c r="BN7" s="72"/>
      <c r="BO7" s="72"/>
      <c r="BP7" s="72"/>
      <c r="BQ7" s="8"/>
      <c r="BR7" s="8"/>
      <c r="BS7" s="8"/>
      <c r="BT7" s="8"/>
      <c r="BU7" s="33"/>
      <c r="BV7" s="52" t="s">
        <v>9</v>
      </c>
      <c r="BW7" s="57">
        <f>BW6-$R$6</f>
        <v>25.799999999999997</v>
      </c>
      <c r="BX7" s="35"/>
      <c r="BY7" s="35"/>
      <c r="BZ7" s="71"/>
      <c r="CA7" s="72"/>
      <c r="CB7" s="72"/>
      <c r="CC7" s="72"/>
      <c r="CD7" s="72"/>
      <c r="CE7" s="8"/>
      <c r="CF7" s="8"/>
      <c r="CG7" s="8"/>
      <c r="CH7" s="8"/>
      <c r="CI7" s="33"/>
      <c r="CJ7" s="52" t="s">
        <v>9</v>
      </c>
      <c r="CK7" s="57">
        <f>CK6-$R$6</f>
        <v>25.799999999999997</v>
      </c>
      <c r="CL7" s="35"/>
      <c r="CM7" s="35"/>
      <c r="CN7" s="71"/>
      <c r="CO7" s="72"/>
      <c r="CP7" s="72"/>
      <c r="CQ7" s="72"/>
      <c r="CR7" s="72"/>
      <c r="CS7" s="8"/>
      <c r="CT7" s="8"/>
      <c r="CU7" s="8"/>
      <c r="CV7" s="8"/>
      <c r="CW7" s="33"/>
      <c r="CX7" s="52" t="s">
        <v>9</v>
      </c>
      <c r="CY7" s="57">
        <f>CY6-$R$6</f>
        <v>25.799999999999997</v>
      </c>
      <c r="CZ7" s="35"/>
      <c r="DA7" s="78"/>
      <c r="DB7" s="71"/>
      <c r="DC7" s="72"/>
      <c r="DD7" s="72"/>
      <c r="DE7" s="72"/>
      <c r="DF7" s="72"/>
      <c r="DG7" s="8"/>
      <c r="DH7" s="8"/>
      <c r="DI7" s="8"/>
      <c r="DJ7" s="8"/>
      <c r="DK7" s="33"/>
      <c r="DL7" s="52" t="s">
        <v>9</v>
      </c>
      <c r="DM7" s="57">
        <f>DM6-$R$6</f>
        <v>25.799999999999997</v>
      </c>
      <c r="DN7" s="35"/>
      <c r="DO7" s="35"/>
      <c r="DP7" s="79"/>
      <c r="DQ7" s="80"/>
      <c r="DR7" s="80"/>
      <c r="DS7" s="80"/>
      <c r="DT7" s="80"/>
      <c r="DU7" s="8"/>
      <c r="DV7" s="8"/>
      <c r="DW7" s="8"/>
      <c r="DX7" s="8"/>
      <c r="DY7" s="33"/>
      <c r="DZ7" s="52" t="s">
        <v>9</v>
      </c>
      <c r="EA7" s="57">
        <f>EA6-$R$6</f>
        <v>25.799999999999997</v>
      </c>
      <c r="EB7" s="35"/>
      <c r="EC7" s="35"/>
      <c r="ED7" s="79"/>
      <c r="EE7" s="80"/>
      <c r="EF7" s="80"/>
      <c r="EG7" s="80"/>
      <c r="EH7" s="80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</row>
    <row r="8" spans="1:150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3">
        <v>1.3</v>
      </c>
      <c r="P8" s="8"/>
      <c r="Q8" s="34" t="s">
        <v>4</v>
      </c>
      <c r="R8" s="39">
        <v>115.5</v>
      </c>
      <c r="S8" s="45">
        <v>162.69999999999999</v>
      </c>
      <c r="T8" s="53" t="s">
        <v>11</v>
      </c>
      <c r="U8" s="57">
        <v>139.1</v>
      </c>
      <c r="V8" s="32" t="s">
        <v>27</v>
      </c>
      <c r="W8" s="32" t="s">
        <v>27</v>
      </c>
      <c r="X8" s="8"/>
      <c r="Y8" s="8"/>
      <c r="Z8" s="8"/>
      <c r="AA8" s="8"/>
      <c r="AB8" s="8"/>
      <c r="AC8" s="8"/>
      <c r="AD8" s="8"/>
      <c r="AE8" s="34" t="s">
        <v>4</v>
      </c>
      <c r="AF8" s="53" t="s">
        <v>11</v>
      </c>
      <c r="AG8" s="57">
        <v>147.30000000000001</v>
      </c>
      <c r="AH8" s="32" t="s">
        <v>27</v>
      </c>
      <c r="AI8" s="32" t="s">
        <v>27</v>
      </c>
      <c r="AJ8" s="8"/>
      <c r="AK8" s="8"/>
      <c r="AL8" s="8"/>
      <c r="AM8" s="8"/>
      <c r="AN8" s="8"/>
      <c r="AO8" s="8"/>
      <c r="AP8" s="8"/>
      <c r="AQ8" s="8"/>
      <c r="AR8" s="8"/>
      <c r="AS8" s="34" t="s">
        <v>4</v>
      </c>
      <c r="AT8" s="53" t="s">
        <v>11</v>
      </c>
      <c r="AU8" s="57">
        <v>147.30000000000001</v>
      </c>
      <c r="AV8" s="32" t="s">
        <v>27</v>
      </c>
      <c r="AW8" s="32" t="s">
        <v>27</v>
      </c>
      <c r="AX8" s="8"/>
      <c r="AY8" s="8"/>
      <c r="AZ8" s="8"/>
      <c r="BA8" s="8"/>
      <c r="BB8" s="8"/>
      <c r="BC8" s="8"/>
      <c r="BD8" s="8"/>
      <c r="BE8" s="8"/>
      <c r="BF8" s="8"/>
      <c r="BG8" s="34" t="s">
        <v>4</v>
      </c>
      <c r="BH8" s="53" t="s">
        <v>11</v>
      </c>
      <c r="BI8" s="57">
        <v>147.30000000000001</v>
      </c>
      <c r="BJ8" s="32" t="s">
        <v>27</v>
      </c>
      <c r="BK8" s="75">
        <v>0.8</v>
      </c>
      <c r="BL8" s="8"/>
      <c r="BM8" s="8"/>
      <c r="BN8" s="8"/>
      <c r="BO8" s="8"/>
      <c r="BP8" s="8"/>
      <c r="BQ8" s="8"/>
      <c r="BR8" s="8"/>
      <c r="BS8" s="8"/>
      <c r="BT8" s="8"/>
      <c r="BU8" s="34" t="s">
        <v>4</v>
      </c>
      <c r="BV8" s="53" t="s">
        <v>11</v>
      </c>
      <c r="BW8" s="57">
        <v>147.30000000000001</v>
      </c>
      <c r="BX8" s="32" t="s">
        <v>27</v>
      </c>
      <c r="BY8" s="32" t="s">
        <v>27</v>
      </c>
      <c r="BZ8" s="8"/>
      <c r="CA8" s="8"/>
      <c r="CB8" s="8"/>
      <c r="CC8" s="8"/>
      <c r="CD8" s="8"/>
      <c r="CE8" s="8"/>
      <c r="CF8" s="8"/>
      <c r="CG8" s="8"/>
      <c r="CH8" s="8"/>
      <c r="CI8" s="34" t="s">
        <v>4</v>
      </c>
      <c r="CJ8" s="53" t="s">
        <v>11</v>
      </c>
      <c r="CK8" s="57">
        <v>147.30000000000001</v>
      </c>
      <c r="CL8" s="32" t="s">
        <v>27</v>
      </c>
      <c r="CM8" s="32" t="s">
        <v>27</v>
      </c>
      <c r="CN8" s="8"/>
      <c r="CO8" s="8"/>
      <c r="CP8" s="8"/>
      <c r="CQ8" s="8"/>
      <c r="CR8" s="8"/>
      <c r="CS8" s="8"/>
      <c r="CT8" s="8"/>
      <c r="CU8" s="8"/>
      <c r="CV8" s="8"/>
      <c r="CW8" s="34" t="s">
        <v>4</v>
      </c>
      <c r="CX8" s="53" t="s">
        <v>11</v>
      </c>
      <c r="CY8" s="57">
        <v>147.30000000000001</v>
      </c>
      <c r="CZ8" s="32" t="s">
        <v>27</v>
      </c>
      <c r="DA8" s="75">
        <v>0.8</v>
      </c>
      <c r="DB8" s="8"/>
      <c r="DC8" s="8"/>
      <c r="DD8" s="8"/>
      <c r="DE8" s="8"/>
      <c r="DF8" s="8"/>
      <c r="DG8" s="8"/>
      <c r="DH8" s="8"/>
      <c r="DI8" s="8"/>
      <c r="DJ8" s="8"/>
      <c r="DK8" s="34" t="s">
        <v>4</v>
      </c>
      <c r="DL8" s="53" t="s">
        <v>11</v>
      </c>
      <c r="DM8" s="57">
        <v>147.30000000000001</v>
      </c>
      <c r="DN8" s="32" t="s">
        <v>27</v>
      </c>
      <c r="DO8" s="32" t="s">
        <v>27</v>
      </c>
      <c r="DP8" s="8"/>
      <c r="DQ8" s="8"/>
      <c r="DR8" s="8"/>
      <c r="DS8" s="8"/>
      <c r="DT8" s="8"/>
      <c r="DU8" s="8"/>
      <c r="DV8" s="8"/>
      <c r="DW8" s="8"/>
      <c r="DX8" s="8"/>
      <c r="DY8" s="34" t="s">
        <v>4</v>
      </c>
      <c r="DZ8" s="82" t="s">
        <v>11</v>
      </c>
      <c r="EA8" s="57">
        <v>147.30000000000001</v>
      </c>
      <c r="EB8" s="32" t="s">
        <v>27</v>
      </c>
      <c r="EC8" s="32" t="s">
        <v>27</v>
      </c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</row>
    <row r="9" spans="1:150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3">
        <v>1.5</v>
      </c>
      <c r="P9" s="8"/>
      <c r="Q9" s="33"/>
      <c r="R9" s="38"/>
      <c r="S9" s="44"/>
      <c r="T9" s="52" t="s">
        <v>9</v>
      </c>
      <c r="U9" s="57">
        <f>U8-$R$8</f>
        <v>23.599999999999994</v>
      </c>
      <c r="V9" s="35"/>
      <c r="W9" s="35"/>
      <c r="X9" s="8"/>
      <c r="Y9" s="8"/>
      <c r="Z9" s="8"/>
      <c r="AA9" s="8"/>
      <c r="AB9" s="8"/>
      <c r="AC9" s="8"/>
      <c r="AD9" s="8"/>
      <c r="AE9" s="33"/>
      <c r="AF9" s="52" t="s">
        <v>9</v>
      </c>
      <c r="AG9" s="57">
        <f>AG8-$R$8</f>
        <v>31.800000000000011</v>
      </c>
      <c r="AH9" s="35"/>
      <c r="AI9" s="35"/>
      <c r="AJ9" s="8"/>
      <c r="AK9" s="8"/>
      <c r="AL9" s="8"/>
      <c r="AM9" s="8"/>
      <c r="AN9" s="8"/>
      <c r="AO9" s="8"/>
      <c r="AP9" s="8"/>
      <c r="AQ9" s="8"/>
      <c r="AR9" s="8"/>
      <c r="AS9" s="33"/>
      <c r="AT9" s="52" t="s">
        <v>9</v>
      </c>
      <c r="AU9" s="57">
        <f>AU8-$R$8</f>
        <v>31.800000000000011</v>
      </c>
      <c r="AV9" s="35"/>
      <c r="AW9" s="35"/>
      <c r="AX9" s="8"/>
      <c r="AY9" s="8"/>
      <c r="AZ9" s="8"/>
      <c r="BA9" s="8"/>
      <c r="BB9" s="8"/>
      <c r="BC9" s="8"/>
      <c r="BD9" s="8"/>
      <c r="BE9" s="8"/>
      <c r="BF9" s="8"/>
      <c r="BG9" s="33"/>
      <c r="BH9" s="52" t="s">
        <v>9</v>
      </c>
      <c r="BI9" s="57">
        <f>BI8-$R$8</f>
        <v>31.800000000000011</v>
      </c>
      <c r="BJ9" s="35"/>
      <c r="BK9" s="76"/>
      <c r="BL9" s="8"/>
      <c r="BM9" s="8"/>
      <c r="BN9" s="8"/>
      <c r="BO9" s="8"/>
      <c r="BP9" s="8"/>
      <c r="BQ9" s="8"/>
      <c r="BR9" s="8"/>
      <c r="BS9" s="8"/>
      <c r="BT9" s="8"/>
      <c r="BU9" s="33"/>
      <c r="BV9" s="52" t="s">
        <v>9</v>
      </c>
      <c r="BW9" s="57">
        <f>BW8-$R$8</f>
        <v>31.800000000000011</v>
      </c>
      <c r="BX9" s="35"/>
      <c r="BY9" s="35"/>
      <c r="BZ9" s="8"/>
      <c r="CA9" s="8"/>
      <c r="CB9" s="8"/>
      <c r="CC9" s="8"/>
      <c r="CD9" s="8"/>
      <c r="CE9" s="8"/>
      <c r="CF9" s="8"/>
      <c r="CG9" s="8"/>
      <c r="CH9" s="8"/>
      <c r="CI9" s="33"/>
      <c r="CJ9" s="52" t="s">
        <v>9</v>
      </c>
      <c r="CK9" s="57">
        <f>CK8-$R$8</f>
        <v>31.800000000000011</v>
      </c>
      <c r="CL9" s="35"/>
      <c r="CM9" s="35"/>
      <c r="CN9" s="8"/>
      <c r="CO9" s="8"/>
      <c r="CP9" s="8"/>
      <c r="CQ9" s="8"/>
      <c r="CR9" s="8"/>
      <c r="CS9" s="8"/>
      <c r="CT9" s="8"/>
      <c r="CU9" s="8"/>
      <c r="CV9" s="8"/>
      <c r="CW9" s="33"/>
      <c r="CX9" s="52" t="s">
        <v>9</v>
      </c>
      <c r="CY9" s="57">
        <f>CY8-$R$8</f>
        <v>31.800000000000011</v>
      </c>
      <c r="CZ9" s="35"/>
      <c r="DA9" s="76"/>
      <c r="DB9" s="8"/>
      <c r="DC9" s="8"/>
      <c r="DD9" s="8"/>
      <c r="DE9" s="8"/>
      <c r="DF9" s="8"/>
      <c r="DG9" s="8"/>
      <c r="DH9" s="8"/>
      <c r="DI9" s="8"/>
      <c r="DJ9" s="8"/>
      <c r="DK9" s="33"/>
      <c r="DL9" s="52" t="s">
        <v>9</v>
      </c>
      <c r="DM9" s="57">
        <f>DM8-$R$8</f>
        <v>31.800000000000011</v>
      </c>
      <c r="DN9" s="35"/>
      <c r="DO9" s="35"/>
      <c r="DP9" s="8"/>
      <c r="DQ9" s="8"/>
      <c r="DR9" s="8"/>
      <c r="DS9" s="8"/>
      <c r="DT9" s="8"/>
      <c r="DU9" s="8"/>
      <c r="DV9" s="8"/>
      <c r="DW9" s="8"/>
      <c r="DX9" s="8"/>
      <c r="DY9" s="33"/>
      <c r="DZ9" s="52" t="s">
        <v>9</v>
      </c>
      <c r="EA9" s="57">
        <f>EA8-$R$8</f>
        <v>31.800000000000011</v>
      </c>
      <c r="EB9" s="35"/>
      <c r="EC9" s="35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</row>
    <row r="10" spans="1:150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3">
        <v>1.7</v>
      </c>
      <c r="P10" s="8"/>
      <c r="Q10" s="34" t="s">
        <v>0</v>
      </c>
      <c r="R10" s="39">
        <v>58.2</v>
      </c>
      <c r="S10" s="45">
        <v>93.5</v>
      </c>
      <c r="T10" s="53" t="s">
        <v>11</v>
      </c>
      <c r="U10" s="57">
        <v>102.1</v>
      </c>
      <c r="V10" s="60" t="s">
        <v>28</v>
      </c>
      <c r="W10" s="32" t="s">
        <v>27</v>
      </c>
      <c r="X10" s="8"/>
      <c r="Y10" s="8"/>
      <c r="Z10" s="8"/>
      <c r="AA10" s="8"/>
      <c r="AB10" s="8"/>
      <c r="AC10" s="8"/>
      <c r="AD10" s="8"/>
      <c r="AE10" s="34" t="s">
        <v>0</v>
      </c>
      <c r="AF10" s="53" t="s">
        <v>11</v>
      </c>
      <c r="AG10" s="57">
        <v>105.6</v>
      </c>
      <c r="AH10" s="60" t="s">
        <v>28</v>
      </c>
      <c r="AI10" s="32" t="s">
        <v>27</v>
      </c>
      <c r="AJ10" s="8"/>
      <c r="AK10" s="8"/>
      <c r="AL10" s="8"/>
      <c r="AM10" s="8"/>
      <c r="AN10" s="8"/>
      <c r="AO10" s="8"/>
      <c r="AP10" s="8"/>
      <c r="AQ10" s="8"/>
      <c r="AR10" s="8"/>
      <c r="AS10" s="34" t="s">
        <v>0</v>
      </c>
      <c r="AT10" s="53" t="s">
        <v>11</v>
      </c>
      <c r="AU10" s="57">
        <v>105.6</v>
      </c>
      <c r="AV10" s="60" t="s">
        <v>28</v>
      </c>
      <c r="AW10" s="32" t="s">
        <v>27</v>
      </c>
      <c r="AX10" s="8"/>
      <c r="AY10" s="8"/>
      <c r="AZ10" s="8"/>
      <c r="BA10" s="8"/>
      <c r="BB10" s="8"/>
      <c r="BC10" s="8"/>
      <c r="BD10" s="8"/>
      <c r="BE10" s="8"/>
      <c r="BF10" s="8"/>
      <c r="BG10" s="34" t="s">
        <v>0</v>
      </c>
      <c r="BH10" s="53" t="s">
        <v>11</v>
      </c>
      <c r="BI10" s="57">
        <v>105.6</v>
      </c>
      <c r="BJ10" s="60" t="s">
        <v>28</v>
      </c>
      <c r="BK10" s="32" t="s">
        <v>27</v>
      </c>
      <c r="BL10" s="8"/>
      <c r="BM10" s="8"/>
      <c r="BN10" s="8"/>
      <c r="BO10" s="8"/>
      <c r="BP10" s="8"/>
      <c r="BQ10" s="8"/>
      <c r="BR10" s="8"/>
      <c r="BS10" s="8"/>
      <c r="BT10" s="8"/>
      <c r="BU10" s="34" t="s">
        <v>0</v>
      </c>
      <c r="BV10" s="53" t="s">
        <v>11</v>
      </c>
      <c r="BW10" s="57">
        <v>105.6</v>
      </c>
      <c r="BX10" s="60" t="s">
        <v>28</v>
      </c>
      <c r="BY10" s="32" t="s">
        <v>27</v>
      </c>
      <c r="BZ10" s="8"/>
      <c r="CA10" s="8"/>
      <c r="CB10" s="8"/>
      <c r="CC10" s="8"/>
      <c r="CD10" s="8"/>
      <c r="CE10" s="8"/>
      <c r="CF10" s="8"/>
      <c r="CG10" s="8"/>
      <c r="CH10" s="8"/>
      <c r="CI10" s="34" t="s">
        <v>0</v>
      </c>
      <c r="CJ10" s="53" t="s">
        <v>11</v>
      </c>
      <c r="CK10" s="57">
        <v>105.6</v>
      </c>
      <c r="CL10" s="60" t="s">
        <v>28</v>
      </c>
      <c r="CM10" s="32" t="s">
        <v>27</v>
      </c>
      <c r="CN10" s="8"/>
      <c r="CO10" s="8"/>
      <c r="CP10" s="8"/>
      <c r="CQ10" s="8"/>
      <c r="CR10" s="8"/>
      <c r="CS10" s="8"/>
      <c r="CT10" s="8"/>
      <c r="CU10" s="8"/>
      <c r="CV10" s="8"/>
      <c r="CW10" s="34" t="s">
        <v>0</v>
      </c>
      <c r="CX10" s="53" t="s">
        <v>11</v>
      </c>
      <c r="CY10" s="57">
        <v>105.6</v>
      </c>
      <c r="CZ10" s="60" t="s">
        <v>28</v>
      </c>
      <c r="DA10" s="32" t="s">
        <v>27</v>
      </c>
      <c r="DB10" s="8"/>
      <c r="DC10" s="8"/>
      <c r="DD10" s="8"/>
      <c r="DE10" s="8"/>
      <c r="DF10" s="8"/>
      <c r="DG10" s="8"/>
      <c r="DH10" s="8"/>
      <c r="DI10" s="8"/>
      <c r="DJ10" s="8"/>
      <c r="DK10" s="34" t="s">
        <v>0</v>
      </c>
      <c r="DL10" s="53" t="s">
        <v>11</v>
      </c>
      <c r="DM10" s="57">
        <v>105.6</v>
      </c>
      <c r="DN10" s="60" t="s">
        <v>28</v>
      </c>
      <c r="DO10" s="32" t="s">
        <v>27</v>
      </c>
      <c r="DP10" s="8"/>
      <c r="DQ10" s="8"/>
      <c r="DR10" s="8"/>
      <c r="DS10" s="8"/>
      <c r="DT10" s="8"/>
      <c r="DU10" s="8"/>
      <c r="DV10" s="8"/>
      <c r="DW10" s="8"/>
      <c r="DX10" s="8"/>
      <c r="DY10" s="34" t="s">
        <v>0</v>
      </c>
      <c r="DZ10" s="82" t="s">
        <v>11</v>
      </c>
      <c r="EA10" s="57">
        <v>105.6</v>
      </c>
      <c r="EB10" s="60" t="s">
        <v>28</v>
      </c>
      <c r="EC10" s="32" t="s">
        <v>27</v>
      </c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</row>
    <row r="11" spans="1:150" ht="18.399999999999999">
      <c r="A11" s="2" t="s">
        <v>10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8"/>
      <c r="P11" s="8"/>
      <c r="Q11" s="35"/>
      <c r="R11" s="40"/>
      <c r="S11" s="46"/>
      <c r="T11" s="54" t="s">
        <v>9</v>
      </c>
      <c r="U11" s="58">
        <f>U10-$R$10-17.5</f>
        <v>26.399999999999991</v>
      </c>
      <c r="V11" s="61"/>
      <c r="W11" s="35"/>
      <c r="X11" s="8"/>
      <c r="Y11" s="8"/>
      <c r="Z11" s="8"/>
      <c r="AA11" s="8"/>
      <c r="AB11" s="8"/>
      <c r="AC11" s="8"/>
      <c r="AD11" s="8"/>
      <c r="AE11" s="35"/>
      <c r="AF11" s="54" t="s">
        <v>9</v>
      </c>
      <c r="AG11" s="58">
        <f>AG10-$R$10</f>
        <v>47.399999999999991</v>
      </c>
      <c r="AH11" s="61"/>
      <c r="AI11" s="35"/>
      <c r="AJ11" s="8"/>
      <c r="AK11" s="8"/>
      <c r="AL11" s="8"/>
      <c r="AM11" s="8"/>
      <c r="AN11" s="8"/>
      <c r="AO11" s="8"/>
      <c r="AP11" s="8"/>
      <c r="AQ11" s="8"/>
      <c r="AR11" s="8"/>
      <c r="AS11" s="35"/>
      <c r="AT11" s="54" t="s">
        <v>9</v>
      </c>
      <c r="AU11" s="58">
        <f>AU10-$R$10</f>
        <v>47.399999999999991</v>
      </c>
      <c r="AV11" s="61"/>
      <c r="AW11" s="35"/>
      <c r="AX11" s="8"/>
      <c r="AY11" s="8"/>
      <c r="AZ11" s="8"/>
      <c r="BA11" s="8"/>
      <c r="BB11" s="8"/>
      <c r="BC11" s="8"/>
      <c r="BD11" s="8"/>
      <c r="BE11" s="8"/>
      <c r="BF11" s="8"/>
      <c r="BG11" s="35"/>
      <c r="BH11" s="54" t="s">
        <v>9</v>
      </c>
      <c r="BI11" s="58">
        <f>BI10-$R$10</f>
        <v>47.399999999999991</v>
      </c>
      <c r="BJ11" s="61"/>
      <c r="BK11" s="35"/>
      <c r="BL11" s="8"/>
      <c r="BM11" s="8"/>
      <c r="BN11" s="8"/>
      <c r="BO11" s="8"/>
      <c r="BP11" s="8"/>
      <c r="BQ11" s="8"/>
      <c r="BR11" s="8"/>
      <c r="BS11" s="8"/>
      <c r="BT11" s="8"/>
      <c r="BU11" s="35"/>
      <c r="BV11" s="54" t="s">
        <v>9</v>
      </c>
      <c r="BW11" s="58">
        <f>BW10-$R$10</f>
        <v>47.399999999999991</v>
      </c>
      <c r="BX11" s="61"/>
      <c r="BY11" s="35"/>
      <c r="BZ11" s="8"/>
      <c r="CA11" s="8"/>
      <c r="CB11" s="8"/>
      <c r="CC11" s="8"/>
      <c r="CD11" s="8"/>
      <c r="CE11" s="8"/>
      <c r="CF11" s="8"/>
      <c r="CG11" s="8"/>
      <c r="CH11" s="8"/>
      <c r="CI11" s="35"/>
      <c r="CJ11" s="54" t="s">
        <v>9</v>
      </c>
      <c r="CK11" s="58">
        <f>CK10-$R$10</f>
        <v>47.399999999999991</v>
      </c>
      <c r="CL11" s="61"/>
      <c r="CM11" s="35"/>
      <c r="CN11" s="8"/>
      <c r="CO11" s="8"/>
      <c r="CP11" s="8"/>
      <c r="CQ11" s="8"/>
      <c r="CR11" s="8"/>
      <c r="CS11" s="8"/>
      <c r="CT11" s="8"/>
      <c r="CU11" s="8"/>
      <c r="CV11" s="8"/>
      <c r="CW11" s="35"/>
      <c r="CX11" s="54" t="s">
        <v>9</v>
      </c>
      <c r="CY11" s="58">
        <f>CY10-$R$10</f>
        <v>47.399999999999991</v>
      </c>
      <c r="CZ11" s="61"/>
      <c r="DA11" s="35"/>
      <c r="DB11" s="8"/>
      <c r="DC11" s="8"/>
      <c r="DD11" s="8"/>
      <c r="DE11" s="8"/>
      <c r="DF11" s="8"/>
      <c r="DG11" s="8"/>
      <c r="DH11" s="8"/>
      <c r="DI11" s="8"/>
      <c r="DJ11" s="8"/>
      <c r="DK11" s="35"/>
      <c r="DL11" s="54" t="s">
        <v>9</v>
      </c>
      <c r="DM11" s="58">
        <f>DM10-$R$10</f>
        <v>47.399999999999991</v>
      </c>
      <c r="DN11" s="61"/>
      <c r="DO11" s="35"/>
      <c r="DP11" s="8"/>
      <c r="DQ11" s="8"/>
      <c r="DR11" s="8"/>
      <c r="DS11" s="8"/>
      <c r="DT11" s="8"/>
      <c r="DU11" s="8"/>
      <c r="DV11" s="8"/>
      <c r="DW11" s="8"/>
      <c r="DX11" s="8"/>
      <c r="DY11" s="35"/>
      <c r="DZ11" s="54" t="s">
        <v>9</v>
      </c>
      <c r="EA11" s="58">
        <f>EA10-$R$10</f>
        <v>47.399999999999991</v>
      </c>
      <c r="EB11" s="61"/>
      <c r="EC11" s="35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</row>
    <row r="12" spans="1:150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</row>
    <row r="13" spans="1:150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</row>
    <row r="14" spans="1:150" ht="18.75" customHeight="1">
      <c r="A14" s="4"/>
      <c r="B14" s="4"/>
      <c r="C14" s="11"/>
      <c r="D14" s="11"/>
      <c r="E14" s="11"/>
      <c r="F14" s="11"/>
      <c r="G14" s="11"/>
      <c r="H14" s="11"/>
      <c r="I14" s="4"/>
      <c r="J14" s="4"/>
      <c r="K14" s="4"/>
      <c r="L14" s="4"/>
      <c r="M14" s="4"/>
      <c r="N14" s="4"/>
      <c r="O14" s="24" t="s">
        <v>63</v>
      </c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64"/>
      <c r="AC14" s="24" t="s">
        <v>64</v>
      </c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64"/>
      <c r="AQ14" s="24" t="s">
        <v>42</v>
      </c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64"/>
      <c r="BE14" s="24" t="s">
        <v>65</v>
      </c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64"/>
      <c r="BS14" s="24" t="s">
        <v>13</v>
      </c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64"/>
      <c r="CG14" s="24" t="s">
        <v>66</v>
      </c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64"/>
      <c r="CU14" s="24" t="s">
        <v>67</v>
      </c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64"/>
      <c r="DI14" s="24" t="s">
        <v>68</v>
      </c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64"/>
      <c r="DW14" s="24" t="s">
        <v>69</v>
      </c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64"/>
      <c r="EK14" s="18" t="s">
        <v>18</v>
      </c>
      <c r="EL14" s="18"/>
      <c r="EM14" s="18"/>
      <c r="EN14" s="18"/>
      <c r="EO14" s="18"/>
      <c r="EP14" s="18"/>
      <c r="EQ14" s="18"/>
      <c r="ER14" s="18"/>
      <c r="ES14" s="18"/>
      <c r="ET14" s="18"/>
    </row>
    <row r="15" spans="1:150" ht="29.25" customHeight="1">
      <c r="A15" s="5" t="s">
        <v>1</v>
      </c>
      <c r="B15" s="9" t="s">
        <v>12</v>
      </c>
      <c r="C15" s="12" t="s">
        <v>53</v>
      </c>
      <c r="D15" s="12" t="s">
        <v>25</v>
      </c>
      <c r="E15" s="12" t="s">
        <v>45</v>
      </c>
      <c r="F15" s="12" t="s">
        <v>52</v>
      </c>
      <c r="G15" s="12" t="s">
        <v>41</v>
      </c>
      <c r="H15" s="12" t="s">
        <v>48</v>
      </c>
      <c r="I15" s="12" t="s">
        <v>54</v>
      </c>
      <c r="J15" s="12" t="s">
        <v>47</v>
      </c>
      <c r="K15" s="12" t="s">
        <v>22</v>
      </c>
      <c r="L15" s="12" t="s">
        <v>20</v>
      </c>
      <c r="M15" s="12" t="s">
        <v>24</v>
      </c>
      <c r="N15" s="21" t="s">
        <v>55</v>
      </c>
      <c r="O15" s="25" t="s">
        <v>56</v>
      </c>
      <c r="P15" s="29" t="s">
        <v>17</v>
      </c>
      <c r="Q15" s="29" t="s">
        <v>57</v>
      </c>
      <c r="R15" s="41" t="s">
        <v>14</v>
      </c>
      <c r="S15" s="47" t="s">
        <v>46</v>
      </c>
      <c r="T15" s="47" t="s">
        <v>43</v>
      </c>
      <c r="U15" s="47" t="s">
        <v>58</v>
      </c>
      <c r="V15" s="62" t="s">
        <v>59</v>
      </c>
      <c r="W15" s="62" t="s">
        <v>43</v>
      </c>
      <c r="X15" s="62" t="s">
        <v>60</v>
      </c>
      <c r="Y15" s="47" t="s">
        <v>61</v>
      </c>
      <c r="Z15" s="47" t="s">
        <v>43</v>
      </c>
      <c r="AA15" s="47" t="s">
        <v>58</v>
      </c>
      <c r="AB15" s="47" t="s">
        <v>62</v>
      </c>
      <c r="AC15" s="26" t="s">
        <v>56</v>
      </c>
      <c r="AD15" s="29" t="s">
        <v>17</v>
      </c>
      <c r="AE15" s="29" t="s">
        <v>57</v>
      </c>
      <c r="AF15" s="41" t="s">
        <v>14</v>
      </c>
      <c r="AG15" s="47" t="s">
        <v>46</v>
      </c>
      <c r="AH15" s="47" t="s">
        <v>43</v>
      </c>
      <c r="AI15" s="47" t="s">
        <v>58</v>
      </c>
      <c r="AJ15" s="62" t="s">
        <v>59</v>
      </c>
      <c r="AK15" s="62" t="s">
        <v>43</v>
      </c>
      <c r="AL15" s="62" t="s">
        <v>60</v>
      </c>
      <c r="AM15" s="47" t="s">
        <v>61</v>
      </c>
      <c r="AN15" s="47" t="s">
        <v>43</v>
      </c>
      <c r="AO15" s="47" t="s">
        <v>58</v>
      </c>
      <c r="AP15" s="47" t="s">
        <v>62</v>
      </c>
      <c r="AQ15" s="25" t="s">
        <v>56</v>
      </c>
      <c r="AR15" s="29" t="s">
        <v>17</v>
      </c>
      <c r="AS15" s="29" t="s">
        <v>57</v>
      </c>
      <c r="AT15" s="41" t="s">
        <v>14</v>
      </c>
      <c r="AU15" s="47" t="s">
        <v>46</v>
      </c>
      <c r="AV15" s="47" t="s">
        <v>43</v>
      </c>
      <c r="AW15" s="47" t="s">
        <v>58</v>
      </c>
      <c r="AX15" s="62" t="s">
        <v>59</v>
      </c>
      <c r="AY15" s="62" t="s">
        <v>43</v>
      </c>
      <c r="AZ15" s="62" t="s">
        <v>60</v>
      </c>
      <c r="BA15" s="47" t="s">
        <v>61</v>
      </c>
      <c r="BB15" s="47" t="s">
        <v>43</v>
      </c>
      <c r="BC15" s="47" t="s">
        <v>58</v>
      </c>
      <c r="BD15" s="47" t="s">
        <v>62</v>
      </c>
      <c r="BE15" s="25" t="s">
        <v>56</v>
      </c>
      <c r="BF15" s="29" t="s">
        <v>17</v>
      </c>
      <c r="BG15" s="29" t="s">
        <v>57</v>
      </c>
      <c r="BH15" s="41" t="s">
        <v>14</v>
      </c>
      <c r="BI15" s="47" t="s">
        <v>46</v>
      </c>
      <c r="BJ15" s="47" t="s">
        <v>43</v>
      </c>
      <c r="BK15" s="47" t="s">
        <v>58</v>
      </c>
      <c r="BL15" s="62" t="s">
        <v>59</v>
      </c>
      <c r="BM15" s="62" t="s">
        <v>43</v>
      </c>
      <c r="BN15" s="62" t="s">
        <v>60</v>
      </c>
      <c r="BO15" s="47" t="s">
        <v>61</v>
      </c>
      <c r="BP15" s="47" t="s">
        <v>43</v>
      </c>
      <c r="BQ15" s="47" t="s">
        <v>58</v>
      </c>
      <c r="BR15" s="47" t="s">
        <v>62</v>
      </c>
      <c r="BS15" s="25" t="s">
        <v>56</v>
      </c>
      <c r="BT15" s="29" t="s">
        <v>17</v>
      </c>
      <c r="BU15" s="29" t="s">
        <v>57</v>
      </c>
      <c r="BV15" s="41" t="s">
        <v>14</v>
      </c>
      <c r="BW15" s="47" t="s">
        <v>46</v>
      </c>
      <c r="BX15" s="47" t="s">
        <v>43</v>
      </c>
      <c r="BY15" s="47" t="s">
        <v>58</v>
      </c>
      <c r="BZ15" s="62" t="s">
        <v>59</v>
      </c>
      <c r="CA15" s="62" t="s">
        <v>43</v>
      </c>
      <c r="CB15" s="62" t="s">
        <v>60</v>
      </c>
      <c r="CC15" s="47" t="s">
        <v>61</v>
      </c>
      <c r="CD15" s="47" t="s">
        <v>43</v>
      </c>
      <c r="CE15" s="47" t="s">
        <v>58</v>
      </c>
      <c r="CF15" s="47" t="s">
        <v>62</v>
      </c>
      <c r="CG15" s="25" t="s">
        <v>56</v>
      </c>
      <c r="CH15" s="29" t="s">
        <v>17</v>
      </c>
      <c r="CI15" s="29" t="s">
        <v>57</v>
      </c>
      <c r="CJ15" s="41" t="s">
        <v>14</v>
      </c>
      <c r="CK15" s="47" t="s">
        <v>46</v>
      </c>
      <c r="CL15" s="47" t="s">
        <v>43</v>
      </c>
      <c r="CM15" s="47" t="s">
        <v>58</v>
      </c>
      <c r="CN15" s="62" t="s">
        <v>59</v>
      </c>
      <c r="CO15" s="62" t="s">
        <v>43</v>
      </c>
      <c r="CP15" s="62" t="s">
        <v>60</v>
      </c>
      <c r="CQ15" s="47" t="s">
        <v>61</v>
      </c>
      <c r="CR15" s="47" t="s">
        <v>43</v>
      </c>
      <c r="CS15" s="47" t="s">
        <v>58</v>
      </c>
      <c r="CT15" s="47" t="s">
        <v>62</v>
      </c>
      <c r="CU15" s="25" t="s">
        <v>56</v>
      </c>
      <c r="CV15" s="29" t="s">
        <v>17</v>
      </c>
      <c r="CW15" s="29" t="s">
        <v>57</v>
      </c>
      <c r="CX15" s="41" t="s">
        <v>14</v>
      </c>
      <c r="CY15" s="47" t="s">
        <v>46</v>
      </c>
      <c r="CZ15" s="47" t="s">
        <v>43</v>
      </c>
      <c r="DA15" s="47" t="s">
        <v>58</v>
      </c>
      <c r="DB15" s="62" t="s">
        <v>59</v>
      </c>
      <c r="DC15" s="62" t="s">
        <v>43</v>
      </c>
      <c r="DD15" s="62" t="s">
        <v>60</v>
      </c>
      <c r="DE15" s="47" t="s">
        <v>61</v>
      </c>
      <c r="DF15" s="47" t="s">
        <v>43</v>
      </c>
      <c r="DG15" s="47" t="s">
        <v>58</v>
      </c>
      <c r="DH15" s="47" t="s">
        <v>62</v>
      </c>
      <c r="DI15" s="25" t="s">
        <v>56</v>
      </c>
      <c r="DJ15" s="29" t="s">
        <v>17</v>
      </c>
      <c r="DK15" s="29" t="s">
        <v>57</v>
      </c>
      <c r="DL15" s="41" t="s">
        <v>14</v>
      </c>
      <c r="DM15" s="47" t="s">
        <v>46</v>
      </c>
      <c r="DN15" s="47" t="s">
        <v>43</v>
      </c>
      <c r="DO15" s="47" t="s">
        <v>58</v>
      </c>
      <c r="DP15" s="62" t="s">
        <v>59</v>
      </c>
      <c r="DQ15" s="62" t="s">
        <v>43</v>
      </c>
      <c r="DR15" s="62" t="s">
        <v>60</v>
      </c>
      <c r="DS15" s="47" t="s">
        <v>61</v>
      </c>
      <c r="DT15" s="47" t="s">
        <v>43</v>
      </c>
      <c r="DU15" s="47" t="s">
        <v>58</v>
      </c>
      <c r="DV15" s="47" t="s">
        <v>62</v>
      </c>
      <c r="DW15" s="25" t="s">
        <v>56</v>
      </c>
      <c r="DX15" s="29" t="s">
        <v>17</v>
      </c>
      <c r="DY15" s="29" t="s">
        <v>57</v>
      </c>
      <c r="DZ15" s="41" t="s">
        <v>14</v>
      </c>
      <c r="EA15" s="47" t="s">
        <v>46</v>
      </c>
      <c r="EB15" s="47" t="s">
        <v>43</v>
      </c>
      <c r="EC15" s="47" t="s">
        <v>58</v>
      </c>
      <c r="ED15" s="62" t="s">
        <v>59</v>
      </c>
      <c r="EE15" s="62" t="s">
        <v>43</v>
      </c>
      <c r="EF15" s="62" t="s">
        <v>60</v>
      </c>
      <c r="EG15" s="47" t="s">
        <v>61</v>
      </c>
      <c r="EH15" s="47" t="s">
        <v>43</v>
      </c>
      <c r="EI15" s="47" t="s">
        <v>58</v>
      </c>
      <c r="EJ15" s="47" t="s">
        <v>62</v>
      </c>
      <c r="EK15" s="47" t="s">
        <v>46</v>
      </c>
      <c r="EL15" s="47" t="s">
        <v>43</v>
      </c>
      <c r="EM15" s="47" t="s">
        <v>58</v>
      </c>
      <c r="EN15" s="62" t="s">
        <v>59</v>
      </c>
      <c r="EO15" s="62" t="s">
        <v>43</v>
      </c>
      <c r="EP15" s="62" t="s">
        <v>60</v>
      </c>
      <c r="EQ15" s="47" t="s">
        <v>61</v>
      </c>
      <c r="ER15" s="47" t="s">
        <v>43</v>
      </c>
      <c r="ES15" s="47" t="s">
        <v>58</v>
      </c>
      <c r="ET15" s="47" t="s">
        <v>62</v>
      </c>
    </row>
    <row r="16" spans="1:150" ht="29.25" customHeight="1">
      <c r="A16" s="6"/>
      <c r="B16" s="10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9"/>
      <c r="N16" s="22"/>
      <c r="O16" s="26"/>
      <c r="P16" s="29"/>
      <c r="Q16" s="29"/>
      <c r="R16" s="41"/>
      <c r="S16" s="47"/>
      <c r="T16" s="47"/>
      <c r="U16" s="47"/>
      <c r="V16" s="62"/>
      <c r="W16" s="62"/>
      <c r="X16" s="62"/>
      <c r="Y16" s="47"/>
      <c r="Z16" s="47"/>
      <c r="AA16" s="47"/>
      <c r="AB16" s="47"/>
      <c r="AC16" s="26"/>
      <c r="AD16" s="29"/>
      <c r="AE16" s="29"/>
      <c r="AF16" s="41"/>
      <c r="AG16" s="47"/>
      <c r="AH16" s="47"/>
      <c r="AI16" s="47"/>
      <c r="AJ16" s="62"/>
      <c r="AK16" s="62"/>
      <c r="AL16" s="62"/>
      <c r="AM16" s="47"/>
      <c r="AN16" s="47"/>
      <c r="AO16" s="47"/>
      <c r="AP16" s="47"/>
      <c r="AQ16" s="26"/>
      <c r="AR16" s="29"/>
      <c r="AS16" s="29"/>
      <c r="AT16" s="41"/>
      <c r="AU16" s="47"/>
      <c r="AV16" s="47"/>
      <c r="AW16" s="47"/>
      <c r="AX16" s="62"/>
      <c r="AY16" s="62"/>
      <c r="AZ16" s="62"/>
      <c r="BA16" s="47"/>
      <c r="BB16" s="47"/>
      <c r="BC16" s="47"/>
      <c r="BD16" s="47"/>
      <c r="BE16" s="26"/>
      <c r="BF16" s="29"/>
      <c r="BG16" s="29"/>
      <c r="BH16" s="41"/>
      <c r="BI16" s="47"/>
      <c r="BJ16" s="47"/>
      <c r="BK16" s="47"/>
      <c r="BL16" s="62"/>
      <c r="BM16" s="62"/>
      <c r="BN16" s="62"/>
      <c r="BO16" s="47"/>
      <c r="BP16" s="47"/>
      <c r="BQ16" s="47"/>
      <c r="BR16" s="47"/>
      <c r="BS16" s="26"/>
      <c r="BT16" s="29"/>
      <c r="BU16" s="29"/>
      <c r="BV16" s="41"/>
      <c r="BW16" s="47"/>
      <c r="BX16" s="47"/>
      <c r="BY16" s="47"/>
      <c r="BZ16" s="62"/>
      <c r="CA16" s="62"/>
      <c r="CB16" s="62"/>
      <c r="CC16" s="47"/>
      <c r="CD16" s="47"/>
      <c r="CE16" s="47"/>
      <c r="CF16" s="47"/>
      <c r="CG16" s="26"/>
      <c r="CH16" s="29"/>
      <c r="CI16" s="29"/>
      <c r="CJ16" s="41"/>
      <c r="CK16" s="47"/>
      <c r="CL16" s="47"/>
      <c r="CM16" s="47"/>
      <c r="CN16" s="62"/>
      <c r="CO16" s="62"/>
      <c r="CP16" s="62"/>
      <c r="CQ16" s="47"/>
      <c r="CR16" s="47"/>
      <c r="CS16" s="47"/>
      <c r="CT16" s="47"/>
      <c r="CU16" s="26"/>
      <c r="CV16" s="29"/>
      <c r="CW16" s="29"/>
      <c r="CX16" s="41"/>
      <c r="CY16" s="47"/>
      <c r="CZ16" s="47"/>
      <c r="DA16" s="47"/>
      <c r="DB16" s="62"/>
      <c r="DC16" s="62"/>
      <c r="DD16" s="62"/>
      <c r="DE16" s="47"/>
      <c r="DF16" s="47"/>
      <c r="DG16" s="47"/>
      <c r="DH16" s="47"/>
      <c r="DI16" s="26"/>
      <c r="DJ16" s="29"/>
      <c r="DK16" s="29"/>
      <c r="DL16" s="41"/>
      <c r="DM16" s="47"/>
      <c r="DN16" s="47"/>
      <c r="DO16" s="47"/>
      <c r="DP16" s="62"/>
      <c r="DQ16" s="62"/>
      <c r="DR16" s="62"/>
      <c r="DS16" s="47"/>
      <c r="DT16" s="47"/>
      <c r="DU16" s="47"/>
      <c r="DV16" s="47"/>
      <c r="DW16" s="26"/>
      <c r="DX16" s="29"/>
      <c r="DY16" s="29"/>
      <c r="DZ16" s="41"/>
      <c r="EA16" s="47"/>
      <c r="EB16" s="47"/>
      <c r="EC16" s="47"/>
      <c r="ED16" s="62"/>
      <c r="EE16" s="62"/>
      <c r="EF16" s="62"/>
      <c r="EG16" s="47"/>
      <c r="EH16" s="47"/>
      <c r="EI16" s="47"/>
      <c r="EJ16" s="47"/>
      <c r="EK16" s="47"/>
      <c r="EL16" s="47"/>
      <c r="EM16" s="47"/>
      <c r="EN16" s="62"/>
      <c r="EO16" s="62"/>
      <c r="EP16" s="62"/>
      <c r="EQ16" s="47"/>
      <c r="ER16" s="47"/>
      <c r="ES16" s="47"/>
      <c r="ET16" s="47"/>
    </row>
    <row r="17" spans="1:150">
      <c r="A17" s="7">
        <v>1</v>
      </c>
      <c r="B17" s="7"/>
      <c r="C17" s="14">
        <v>10000</v>
      </c>
      <c r="D17" s="14">
        <v>6000</v>
      </c>
      <c r="E17" s="15">
        <f>(C17-D17)/C17</f>
        <v>0.4</v>
      </c>
      <c r="F17" s="14">
        <v>5000</v>
      </c>
      <c r="G17" s="15">
        <f>(C17-F17)/C17</f>
        <v>0.5</v>
      </c>
      <c r="H17" s="17">
        <v>10</v>
      </c>
      <c r="I17" s="14">
        <f>ROUND(C17*H17*0.1*0.5,0)</f>
        <v>5000</v>
      </c>
      <c r="J17" s="18" t="s">
        <v>8</v>
      </c>
      <c r="K17" s="14">
        <v>12000</v>
      </c>
      <c r="L17" s="15">
        <v>1.7</v>
      </c>
      <c r="M17" s="20">
        <v>62.2</v>
      </c>
      <c r="N17" s="14">
        <f>ROUNDDOWN(K17*M17/2,-2)</f>
        <v>373200</v>
      </c>
      <c r="O17" s="27">
        <v>1000</v>
      </c>
      <c r="P17" s="30">
        <f>O17</f>
        <v>1000</v>
      </c>
      <c r="Q17" s="30">
        <f>IF(O17&lt;=$I$17,O17,I17)</f>
        <v>1000</v>
      </c>
      <c r="R17" s="7">
        <f>IF(U4&gt;=$S$4,1,0.7)</f>
        <v>0.7</v>
      </c>
      <c r="S17" s="48">
        <f>T17+U17</f>
        <v>17290</v>
      </c>
      <c r="T17" s="55">
        <f>ROUNDDOWN(U5*O17*R17*1/2,0)</f>
        <v>8645</v>
      </c>
      <c r="U17" s="55">
        <f>ROUNDDOWN(U5*O17*R17*1/2,0)</f>
        <v>8645</v>
      </c>
      <c r="V17" s="63">
        <f>W17+X17</f>
        <v>7410</v>
      </c>
      <c r="W17" s="63">
        <f>ROUNDDOWN(U5*Q17*(1-R17)/2,0)</f>
        <v>3705</v>
      </c>
      <c r="X17" s="63">
        <f>ROUNDDOWN(U5*Q17*(1-R17)/2,0)</f>
        <v>3705</v>
      </c>
      <c r="Y17" s="48">
        <f t="shared" ref="Y17:AA18" si="0">S17+V17</f>
        <v>24700</v>
      </c>
      <c r="Z17" s="48">
        <f t="shared" si="0"/>
        <v>12350</v>
      </c>
      <c r="AA17" s="48">
        <f t="shared" si="0"/>
        <v>12350</v>
      </c>
      <c r="AB17" s="48">
        <f>N17-Z17</f>
        <v>360850</v>
      </c>
      <c r="AC17" s="27">
        <v>500</v>
      </c>
      <c r="AD17" s="30">
        <f>SUM(P17,AC17)</f>
        <v>1500</v>
      </c>
      <c r="AE17" s="30">
        <f>IF(AD17&lt;=$I$17,AC17,MAX(0,$I$17-P17))</f>
        <v>500</v>
      </c>
      <c r="AF17" s="65">
        <f>IF(AG4&gt;=$S$4,1,0.7)</f>
        <v>1</v>
      </c>
      <c r="AG17" s="48">
        <f>AH17+AI17</f>
        <v>18050</v>
      </c>
      <c r="AH17" s="55">
        <f>ROUNDDOWN(AG5*AC17*AF17*1/2,0)</f>
        <v>9025</v>
      </c>
      <c r="AI17" s="55">
        <f>ROUNDDOWN(AG5*AC17*AF17*1/2,0)</f>
        <v>9025</v>
      </c>
      <c r="AJ17" s="63">
        <f>AK17+AL17</f>
        <v>0</v>
      </c>
      <c r="AK17" s="63">
        <f>ROUNDDOWN(AG5*AE17*(1-AF17)/2,0)</f>
        <v>0</v>
      </c>
      <c r="AL17" s="63">
        <f>ROUNDDOWN(AG5*AE17*(1-AF17)/2,0)</f>
        <v>0</v>
      </c>
      <c r="AM17" s="48">
        <f t="shared" ref="AM17:AO18" si="1">AG17+AJ17</f>
        <v>18050</v>
      </c>
      <c r="AN17" s="48">
        <f t="shared" si="1"/>
        <v>9025</v>
      </c>
      <c r="AO17" s="48">
        <f t="shared" si="1"/>
        <v>9025</v>
      </c>
      <c r="AP17" s="48">
        <f>AB17-AN17</f>
        <v>351825</v>
      </c>
      <c r="AQ17" s="27">
        <v>1000</v>
      </c>
      <c r="AR17" s="30">
        <f>SUM(AD17,AQ17)</f>
        <v>2500</v>
      </c>
      <c r="AS17" s="30">
        <f>IF(AR17&lt;=$I$17,AQ17,MAX(0,$I$17-AD17))</f>
        <v>1000</v>
      </c>
      <c r="AT17" s="7">
        <f>IF(AU4&gt;=$S$4,1,0.7)</f>
        <v>0.7</v>
      </c>
      <c r="AU17" s="48">
        <f>AV17+AW17</f>
        <v>16940</v>
      </c>
      <c r="AV17" s="55">
        <f>ROUNDDOWN(AU5*AQ17*AT17*1/2,0)</f>
        <v>8470</v>
      </c>
      <c r="AW17" s="55">
        <f>ROUNDDOWN(AU5*AQ17*AT17*1/2,0)</f>
        <v>8470</v>
      </c>
      <c r="AX17" s="63">
        <f>AY17+AZ17</f>
        <v>7260</v>
      </c>
      <c r="AY17" s="63">
        <f>ROUNDDOWN(AU5*AS17*(1-AT17)/2,0)</f>
        <v>3630</v>
      </c>
      <c r="AZ17" s="63">
        <f>ROUNDDOWN(AU5*AS17*(1-AT17)/2,0)</f>
        <v>3630</v>
      </c>
      <c r="BA17" s="48">
        <f t="shared" ref="BA17:BC18" si="2">AU17+AX17</f>
        <v>24200</v>
      </c>
      <c r="BB17" s="48">
        <f t="shared" si="2"/>
        <v>12100</v>
      </c>
      <c r="BC17" s="48">
        <f t="shared" si="2"/>
        <v>12100</v>
      </c>
      <c r="BD17" s="48">
        <f>AP17-BB17</f>
        <v>339725</v>
      </c>
      <c r="BE17" s="27">
        <v>2000</v>
      </c>
      <c r="BF17" s="30">
        <f>SUM(AR17,BE17)</f>
        <v>4500</v>
      </c>
      <c r="BG17" s="30">
        <f>IF(BF17&lt;=$I$17,BE17,MAX(0,$I$17-AR17))</f>
        <v>2000</v>
      </c>
      <c r="BH17" s="7">
        <f>IF(BI4&gt;=$S$4,1,0.7)</f>
        <v>0.7</v>
      </c>
      <c r="BI17" s="48">
        <f>BJ17+BK17</f>
        <v>33880</v>
      </c>
      <c r="BJ17" s="55">
        <f>ROUNDDOWN(BI5*BE17*BH17*1/2,0)</f>
        <v>16940</v>
      </c>
      <c r="BK17" s="55">
        <f>ROUNDDOWN(BI5*BE17*BH17*1/2,0)</f>
        <v>16940</v>
      </c>
      <c r="BL17" s="63">
        <f>BM17+BN17</f>
        <v>14520</v>
      </c>
      <c r="BM17" s="63">
        <f>ROUNDDOWN(BI5*BG17*(1-BH17)/2,0)</f>
        <v>7260</v>
      </c>
      <c r="BN17" s="63">
        <f>ROUNDDOWN(BI5*BG17*(1-BH17)/2,0)</f>
        <v>7260</v>
      </c>
      <c r="BO17" s="48">
        <f t="shared" ref="BO17:BQ18" si="3">BI17+BL17</f>
        <v>48400</v>
      </c>
      <c r="BP17" s="48">
        <f t="shared" si="3"/>
        <v>24200</v>
      </c>
      <c r="BQ17" s="48">
        <f t="shared" si="3"/>
        <v>24200</v>
      </c>
      <c r="BR17" s="48">
        <f>BD17-BP17</f>
        <v>315525</v>
      </c>
      <c r="BS17" s="27">
        <v>2000</v>
      </c>
      <c r="BT17" s="30">
        <f>SUM(BF17,BS17)</f>
        <v>6500</v>
      </c>
      <c r="BU17" s="30">
        <f>IF(BT17&lt;=$I$17,BS17,MAX(0,$I$17-BF17))</f>
        <v>500</v>
      </c>
      <c r="BV17" s="7">
        <f>IF(BW4&gt;=$S$4,1,0.7)</f>
        <v>0.7</v>
      </c>
      <c r="BW17" s="48">
        <f>BX17+BY17</f>
        <v>33880</v>
      </c>
      <c r="BX17" s="55">
        <f>ROUNDDOWN(BW5*BS17*BV17*1/2,0)</f>
        <v>16940</v>
      </c>
      <c r="BY17" s="55">
        <f>ROUNDDOWN(BW5*BS17*BV17*1/2,0)</f>
        <v>16940</v>
      </c>
      <c r="BZ17" s="63">
        <f>CA17+CB17</f>
        <v>3630</v>
      </c>
      <c r="CA17" s="63">
        <f>ROUNDDOWN(BW5*BU17*(1-BV17)/2,0)</f>
        <v>1815</v>
      </c>
      <c r="CB17" s="63">
        <f>ROUNDDOWN(BW5*BU17*(1-BV17)/2,0)</f>
        <v>1815</v>
      </c>
      <c r="CC17" s="48">
        <f t="shared" ref="CC17:CE18" si="4">BW17+BZ17</f>
        <v>37510</v>
      </c>
      <c r="CD17" s="48">
        <f t="shared" si="4"/>
        <v>18755</v>
      </c>
      <c r="CE17" s="48">
        <f t="shared" si="4"/>
        <v>18755</v>
      </c>
      <c r="CF17" s="48">
        <f>BR17-CD17</f>
        <v>296770</v>
      </c>
      <c r="CG17" s="27">
        <v>2000</v>
      </c>
      <c r="CH17" s="30">
        <f>SUM(BT17,CG17)</f>
        <v>8500</v>
      </c>
      <c r="CI17" s="30">
        <f>IF(CH17&lt;=$I$17,CG17,MAX(0,$I$17-BT17))</f>
        <v>0</v>
      </c>
      <c r="CJ17" s="7">
        <f>IF(CK4&gt;=$S$4,1,0.7)</f>
        <v>0.7</v>
      </c>
      <c r="CK17" s="48">
        <f>CL17+CM17</f>
        <v>33880</v>
      </c>
      <c r="CL17" s="55">
        <f>ROUNDDOWN(CK5*CG17*CJ17*1/2,0)</f>
        <v>16940</v>
      </c>
      <c r="CM17" s="55">
        <f>ROUNDDOWN(CK5*CG17*CJ17*1/2,0)</f>
        <v>16940</v>
      </c>
      <c r="CN17" s="63">
        <f>CO17+CP17</f>
        <v>0</v>
      </c>
      <c r="CO17" s="63">
        <f>ROUNDDOWN(CK5*CI17*(1-CJ17)/2,0)</f>
        <v>0</v>
      </c>
      <c r="CP17" s="63">
        <f>ROUNDDOWN(CK5*CI17*(1-CJ17)/2,0)</f>
        <v>0</v>
      </c>
      <c r="CQ17" s="48">
        <f t="shared" ref="CQ17:CS18" si="5">CK17+CN17</f>
        <v>33880</v>
      </c>
      <c r="CR17" s="48">
        <f t="shared" si="5"/>
        <v>16940</v>
      </c>
      <c r="CS17" s="48">
        <f t="shared" si="5"/>
        <v>16940</v>
      </c>
      <c r="CT17" s="48">
        <f>CF17-CR17</f>
        <v>279830</v>
      </c>
      <c r="CU17" s="27">
        <v>2000</v>
      </c>
      <c r="CV17" s="30">
        <f>SUM(CH17,CU17)</f>
        <v>10500</v>
      </c>
      <c r="CW17" s="30">
        <f>IF(CV17&lt;=$I$17,CU17,MAX(0,$I$17-CH17))</f>
        <v>0</v>
      </c>
      <c r="CX17" s="65">
        <v>0.8</v>
      </c>
      <c r="CY17" s="48">
        <f>CZ17+DA17</f>
        <v>38720</v>
      </c>
      <c r="CZ17" s="55">
        <f>ROUNDDOWN(CY5*CU17*CX17*1/2,0)</f>
        <v>19360</v>
      </c>
      <c r="DA17" s="55">
        <f>ROUNDDOWN(CY5*CU17*CX17*1/2,0)</f>
        <v>19360</v>
      </c>
      <c r="DB17" s="63">
        <f>DC17+DD17</f>
        <v>0</v>
      </c>
      <c r="DC17" s="63">
        <f>ROUNDDOWN(CY5*CW17*(1-CX17)/2,0)</f>
        <v>0</v>
      </c>
      <c r="DD17" s="63">
        <f>ROUNDDOWN(CY5*CW17*(1-CX17)/2,0)</f>
        <v>0</v>
      </c>
      <c r="DE17" s="48">
        <f t="shared" ref="DE17:DG18" si="6">CY17+DB17</f>
        <v>38720</v>
      </c>
      <c r="DF17" s="48">
        <f t="shared" si="6"/>
        <v>19360</v>
      </c>
      <c r="DG17" s="48">
        <f t="shared" si="6"/>
        <v>19360</v>
      </c>
      <c r="DH17" s="48">
        <f>CT17-DF17</f>
        <v>260470</v>
      </c>
      <c r="DI17" s="27">
        <v>2000</v>
      </c>
      <c r="DJ17" s="30">
        <f>SUM(CV17,DI17)</f>
        <v>12500</v>
      </c>
      <c r="DK17" s="30">
        <f>IF(DJ17&lt;=$I$17,DI17,MAX(0,$I$17-CV17))</f>
        <v>0</v>
      </c>
      <c r="DL17" s="7">
        <f>IF(DM4&gt;=$S$4,1,0.7)</f>
        <v>0.7</v>
      </c>
      <c r="DM17" s="48">
        <f>DN17+DO17</f>
        <v>33880</v>
      </c>
      <c r="DN17" s="55">
        <f>ROUNDDOWN(DM5*DI17*DL17*1/2,0)</f>
        <v>16940</v>
      </c>
      <c r="DO17" s="55">
        <f>ROUNDDOWN(DM5*DI17*DL17*1/2,0)</f>
        <v>16940</v>
      </c>
      <c r="DP17" s="63">
        <f>DQ17+DR17</f>
        <v>0</v>
      </c>
      <c r="DQ17" s="63">
        <f>ROUNDDOWN(DM5*DK17*(1-DL17)/2,0)</f>
        <v>0</v>
      </c>
      <c r="DR17" s="63">
        <f>ROUNDDOWN(DM5*DK17*(1-DL17)/2,0)</f>
        <v>0</v>
      </c>
      <c r="DS17" s="48">
        <f t="shared" ref="DS17:DU18" si="7">DM17+DP17</f>
        <v>33880</v>
      </c>
      <c r="DT17" s="48">
        <f t="shared" si="7"/>
        <v>16940</v>
      </c>
      <c r="DU17" s="48">
        <f t="shared" si="7"/>
        <v>16940</v>
      </c>
      <c r="DV17" s="48">
        <f>DH17-DT17</f>
        <v>243530</v>
      </c>
      <c r="DW17" s="27">
        <v>2000</v>
      </c>
      <c r="DX17" s="30">
        <f>SUM(DJ17,DW17)</f>
        <v>14500</v>
      </c>
      <c r="DY17" s="30">
        <f>IF(DX17&lt;=$I$17,DW17,MAX(0,$I$17-DJ17))</f>
        <v>0</v>
      </c>
      <c r="DZ17" s="7">
        <f>IF(EA4&gt;=$S$4,1,0.7)</f>
        <v>0.7</v>
      </c>
      <c r="EA17" s="48">
        <f>EB17+EC17</f>
        <v>33880</v>
      </c>
      <c r="EB17" s="55">
        <f>ROUNDDOWN(EA5*DW17*DZ17*1/2,0)</f>
        <v>16940</v>
      </c>
      <c r="EC17" s="55">
        <f>ROUNDDOWN(EA5*DW17*DZ17*1/2,0)</f>
        <v>16940</v>
      </c>
      <c r="ED17" s="63">
        <f>EE17+EF17</f>
        <v>0</v>
      </c>
      <c r="EE17" s="63">
        <f>ROUNDDOWN(EA5*DY17*(1-DZ17)/2,0)</f>
        <v>0</v>
      </c>
      <c r="EF17" s="63">
        <f>ROUNDDOWN(EA5*DY17*(1-DZ17)/2,0)</f>
        <v>0</v>
      </c>
      <c r="EG17" s="48">
        <f t="shared" ref="EG17:EI18" si="8">EA17+ED17</f>
        <v>33880</v>
      </c>
      <c r="EH17" s="48">
        <f t="shared" si="8"/>
        <v>16940</v>
      </c>
      <c r="EI17" s="48">
        <f t="shared" si="8"/>
        <v>16940</v>
      </c>
      <c r="EJ17" s="48">
        <f>DV17-EH17</f>
        <v>226590</v>
      </c>
      <c r="EK17" s="83">
        <f>EL17+EM17</f>
        <v>260400</v>
      </c>
      <c r="EL17" s="55">
        <f>T17+AH17+AV17+BJ17+BX17+CL17+CZ17+DN17+EB17</f>
        <v>130200</v>
      </c>
      <c r="EM17" s="55">
        <f>U17+AI17+AW17+BK17+BY17+CM17+DA17+DO17+EC17</f>
        <v>130200</v>
      </c>
      <c r="EN17" s="84">
        <f>EO17+EP17</f>
        <v>32820</v>
      </c>
      <c r="EO17" s="84">
        <f>W17+AK17+AY17+BM17+CA17+CO17+DC17+DQ17+EE17</f>
        <v>16410</v>
      </c>
      <c r="EP17" s="84">
        <f>X17+AL17+AZ17+BN17+CB17+CP17+DD17+DR17+EF17</f>
        <v>16410</v>
      </c>
      <c r="EQ17" s="55">
        <f>ER17+ES17</f>
        <v>293220</v>
      </c>
      <c r="ER17" s="55">
        <f>Z17+AN17+BB17+BP17+CD17+CR17+DF17+DT17+EH17</f>
        <v>146610</v>
      </c>
      <c r="ES17" s="55">
        <f>AA17+AO17+BC17+BQ17+CE17+CS17+DG17+DU17+EI17</f>
        <v>146610</v>
      </c>
      <c r="ET17" s="48">
        <f>N17-ER17</f>
        <v>226590</v>
      </c>
    </row>
    <row r="18" spans="1:150">
      <c r="A18" s="7">
        <v>2</v>
      </c>
      <c r="B18" s="7"/>
      <c r="C18" s="14">
        <v>15000</v>
      </c>
      <c r="D18" s="14">
        <v>9000</v>
      </c>
      <c r="E18" s="15">
        <f>(C18-D18)/C18</f>
        <v>0.4</v>
      </c>
      <c r="F18" s="14">
        <v>7500</v>
      </c>
      <c r="G18" s="15">
        <f>(C18-F18)/C18</f>
        <v>0.5</v>
      </c>
      <c r="H18" s="17">
        <v>10</v>
      </c>
      <c r="I18" s="14">
        <f>ROUND(C18*H18*0.1*0.5,0)</f>
        <v>7500</v>
      </c>
      <c r="J18" s="18" t="s">
        <v>2</v>
      </c>
      <c r="K18" s="14">
        <v>18000</v>
      </c>
      <c r="L18" s="15">
        <v>1.7</v>
      </c>
      <c r="M18" s="20">
        <v>65.900000000000006</v>
      </c>
      <c r="N18" s="14">
        <f>ROUNDDOWN(K18*M18/2,-2)</f>
        <v>593100</v>
      </c>
      <c r="O18" s="27">
        <v>500</v>
      </c>
      <c r="P18" s="30">
        <f>O18</f>
        <v>500</v>
      </c>
      <c r="Q18" s="30">
        <f>IF(O18&lt;=$I$18,O18,I18)</f>
        <v>500</v>
      </c>
      <c r="R18" s="7">
        <f>IF(U6&gt;=$S$4,1,0.7)</f>
        <v>0.7</v>
      </c>
      <c r="S18" s="48">
        <f>U7*O18*R18</f>
        <v>9170</v>
      </c>
      <c r="T18" s="55">
        <f>ROUNDDOWN(U7*O18*R18*1/2,0)</f>
        <v>4585</v>
      </c>
      <c r="U18" s="55">
        <f>ROUNDDOWN(U7*O18*R18*1/2,0)</f>
        <v>4585</v>
      </c>
      <c r="V18" s="63">
        <f>W18+X18</f>
        <v>3930</v>
      </c>
      <c r="W18" s="63">
        <f>ROUNDDOWN(U7*Q18*(1-R18)/2,0)</f>
        <v>1965</v>
      </c>
      <c r="X18" s="63">
        <f>ROUNDDOWN(U7*Q18*(1-R18)/2,0)</f>
        <v>1965</v>
      </c>
      <c r="Y18" s="48">
        <f t="shared" si="0"/>
        <v>13100</v>
      </c>
      <c r="Z18" s="48">
        <f t="shared" si="0"/>
        <v>6550</v>
      </c>
      <c r="AA18" s="48">
        <f t="shared" si="0"/>
        <v>6550</v>
      </c>
      <c r="AB18" s="48">
        <f>N18-Z18</f>
        <v>586550</v>
      </c>
      <c r="AC18" s="27">
        <v>500</v>
      </c>
      <c r="AD18" s="30">
        <f>SUM(P18,AC18)</f>
        <v>1000</v>
      </c>
      <c r="AE18" s="30">
        <f>IF(AD18&lt;=$I$18,AC18,MAX(0,$I$18-P18))</f>
        <v>500</v>
      </c>
      <c r="AF18" s="65">
        <f>IF(AG6&gt;=$S$6,1,0.7)</f>
        <v>1</v>
      </c>
      <c r="AG18" s="48">
        <f>AH18+AI18</f>
        <v>19150</v>
      </c>
      <c r="AH18" s="55">
        <f>ROUNDDOWN(AG7*AC18*AF18*1/2,0)</f>
        <v>9575</v>
      </c>
      <c r="AI18" s="55">
        <f>ROUNDDOWN(AG7*AC18*AF18*1/2,0)</f>
        <v>9575</v>
      </c>
      <c r="AJ18" s="63">
        <f>AK18+AL18</f>
        <v>0</v>
      </c>
      <c r="AK18" s="63">
        <f>ROUNDDOWN(AG7*AE18*(1-AF18)/2,0)</f>
        <v>0</v>
      </c>
      <c r="AL18" s="63">
        <f>ROUNDDOWN(AG7*AE18*(1-AF18)/2,0)</f>
        <v>0</v>
      </c>
      <c r="AM18" s="48">
        <f t="shared" si="1"/>
        <v>19150</v>
      </c>
      <c r="AN18" s="48">
        <f t="shared" si="1"/>
        <v>9575</v>
      </c>
      <c r="AO18" s="48">
        <f t="shared" si="1"/>
        <v>9575</v>
      </c>
      <c r="AP18" s="48">
        <f>AB18-AN18</f>
        <v>576975</v>
      </c>
      <c r="AQ18" s="27">
        <v>2000</v>
      </c>
      <c r="AR18" s="30">
        <f>SUM(AD18,AQ18)</f>
        <v>3000</v>
      </c>
      <c r="AS18" s="30">
        <f>IF(AR18&lt;=$I$18,AQ18,MAX(0,$I$18-AD18))</f>
        <v>2000</v>
      </c>
      <c r="AT18" s="7">
        <f>IF(AU6&gt;=$S$6,1,0.7)</f>
        <v>0.7</v>
      </c>
      <c r="AU18" s="48">
        <f>AV18+AW18</f>
        <v>36120</v>
      </c>
      <c r="AV18" s="55">
        <f>ROUNDDOWN(AU7*AQ18*AT18*1/2,0)</f>
        <v>18060</v>
      </c>
      <c r="AW18" s="55">
        <f>ROUNDDOWN(AU7*AQ18*AT18*1/2,0)</f>
        <v>18060</v>
      </c>
      <c r="AX18" s="63">
        <f>AY18+AZ18</f>
        <v>15480</v>
      </c>
      <c r="AY18" s="63">
        <f>ROUNDDOWN(AU7*AS18*(1-AT18)/2,0)</f>
        <v>7740</v>
      </c>
      <c r="AZ18" s="63">
        <f>ROUNDDOWN(AU7*AS18*(1-AT18)/2,0)</f>
        <v>7740</v>
      </c>
      <c r="BA18" s="48">
        <f t="shared" si="2"/>
        <v>51600</v>
      </c>
      <c r="BB18" s="48">
        <f t="shared" si="2"/>
        <v>25800</v>
      </c>
      <c r="BC18" s="48">
        <f t="shared" si="2"/>
        <v>25800</v>
      </c>
      <c r="BD18" s="48">
        <f>AP18-BB18</f>
        <v>551175</v>
      </c>
      <c r="BE18" s="27">
        <v>3000</v>
      </c>
      <c r="BF18" s="30">
        <f>SUM(AR18,BE18)</f>
        <v>6000</v>
      </c>
      <c r="BG18" s="30">
        <f>IF(BF18&lt;=$I$18,BE18,MAX(0,$I$18-AR18))</f>
        <v>3000</v>
      </c>
      <c r="BH18" s="7">
        <f>IF(BI6&gt;=$S$6,1,0.7)</f>
        <v>0.7</v>
      </c>
      <c r="BI18" s="48">
        <f>BJ18+BK18</f>
        <v>54180</v>
      </c>
      <c r="BJ18" s="55">
        <f>ROUNDDOWN(BI7*BE18*BH18*1/2,0)</f>
        <v>27090</v>
      </c>
      <c r="BK18" s="55">
        <f>ROUNDDOWN(BI7*BE18*BH18*1/2,0)</f>
        <v>27090</v>
      </c>
      <c r="BL18" s="63">
        <f>BM18+BN18</f>
        <v>23220</v>
      </c>
      <c r="BM18" s="63">
        <f>ROUNDDOWN(BI7*BG18*(1-BH18)/2,0)</f>
        <v>11610</v>
      </c>
      <c r="BN18" s="63">
        <f>ROUNDDOWN(BI7*BG18*(1-BH18)/2,0)</f>
        <v>11610</v>
      </c>
      <c r="BO18" s="48">
        <f t="shared" si="3"/>
        <v>77400</v>
      </c>
      <c r="BP18" s="48">
        <f t="shared" si="3"/>
        <v>38700</v>
      </c>
      <c r="BQ18" s="48">
        <f t="shared" si="3"/>
        <v>38700</v>
      </c>
      <c r="BR18" s="48">
        <f>BD18-BP18</f>
        <v>512475</v>
      </c>
      <c r="BS18" s="27">
        <v>3000</v>
      </c>
      <c r="BT18" s="30">
        <f>SUM(BF18,BS18)</f>
        <v>9000</v>
      </c>
      <c r="BU18" s="30">
        <f>IF(BT18&lt;=$I$18,BS18,MAX(0,$I$18-BF18))</f>
        <v>1500</v>
      </c>
      <c r="BV18" s="7">
        <f>IF(BW6&gt;=$S$6,1,0.7)</f>
        <v>0.7</v>
      </c>
      <c r="BW18" s="48">
        <f>BX18+BY18</f>
        <v>54180</v>
      </c>
      <c r="BX18" s="55">
        <f>ROUNDDOWN(BW7*BS18*BV18*1/2,0)</f>
        <v>27090</v>
      </c>
      <c r="BY18" s="55">
        <f>ROUNDDOWN(BW7*BS18*BV18*1/2,0)</f>
        <v>27090</v>
      </c>
      <c r="BZ18" s="63">
        <f>CA18+CB18</f>
        <v>11610</v>
      </c>
      <c r="CA18" s="63">
        <f>ROUNDDOWN(BW7*BU18*(1-BV18)/2,0)</f>
        <v>5805</v>
      </c>
      <c r="CB18" s="63">
        <f>ROUNDDOWN(BW7*BU18*(1-BV18)/2,0)</f>
        <v>5805</v>
      </c>
      <c r="CC18" s="48">
        <f t="shared" si="4"/>
        <v>65790</v>
      </c>
      <c r="CD18" s="48">
        <f t="shared" si="4"/>
        <v>32895</v>
      </c>
      <c r="CE18" s="48">
        <f t="shared" si="4"/>
        <v>32895</v>
      </c>
      <c r="CF18" s="48">
        <f>BR18-CD18</f>
        <v>479580</v>
      </c>
      <c r="CG18" s="27">
        <v>3000</v>
      </c>
      <c r="CH18" s="30">
        <f>SUM(BT18,CG18)</f>
        <v>12000</v>
      </c>
      <c r="CI18" s="30">
        <f>IF(CH18&lt;=$I$18,CG18,MAX(0,$I$18-BT18))</f>
        <v>0</v>
      </c>
      <c r="CJ18" s="7">
        <f>IF(CK6&gt;=$S$6,1,0.7)</f>
        <v>0.7</v>
      </c>
      <c r="CK18" s="48">
        <f>CL18+CM18</f>
        <v>54180</v>
      </c>
      <c r="CL18" s="55">
        <f>ROUNDDOWN(CK7*CG18*CJ18*1/2,0)</f>
        <v>27090</v>
      </c>
      <c r="CM18" s="55">
        <f>ROUNDDOWN(CK7*CG18*CJ18*1/2,0)</f>
        <v>27090</v>
      </c>
      <c r="CN18" s="63">
        <f>CO18+CP18</f>
        <v>0</v>
      </c>
      <c r="CO18" s="63">
        <f>ROUNDDOWN(CK7*CI18*(1-CJ18)/2,0)</f>
        <v>0</v>
      </c>
      <c r="CP18" s="63">
        <f>ROUNDDOWN(CK7*CI18*(1-CJ18)/2,0)</f>
        <v>0</v>
      </c>
      <c r="CQ18" s="48">
        <f t="shared" si="5"/>
        <v>54180</v>
      </c>
      <c r="CR18" s="48">
        <f t="shared" si="5"/>
        <v>27090</v>
      </c>
      <c r="CS18" s="48">
        <f t="shared" si="5"/>
        <v>27090</v>
      </c>
      <c r="CT18" s="48">
        <f>CF18-CR18</f>
        <v>452490</v>
      </c>
      <c r="CU18" s="27">
        <v>3000</v>
      </c>
      <c r="CV18" s="30">
        <f>SUM(CH18,CU18)</f>
        <v>15000</v>
      </c>
      <c r="CW18" s="30">
        <f>IF(CV18&lt;=$I$18,CU18,MAX(0,$I$18-CH18))</f>
        <v>0</v>
      </c>
      <c r="CX18" s="65">
        <v>0.8</v>
      </c>
      <c r="CY18" s="48">
        <f>CZ18+DA18</f>
        <v>61920</v>
      </c>
      <c r="CZ18" s="55">
        <f>ROUNDDOWN(CY7*CU18*CX18*1/2,0)</f>
        <v>30960</v>
      </c>
      <c r="DA18" s="55">
        <f>ROUNDDOWN(CY7*CU18*CX18*1/2,0)</f>
        <v>30960</v>
      </c>
      <c r="DB18" s="63">
        <f>DC18+DD18</f>
        <v>0</v>
      </c>
      <c r="DC18" s="63">
        <f>ROUNDDOWN(CY7*CW18*(1-CX18)/2,0)</f>
        <v>0</v>
      </c>
      <c r="DD18" s="63">
        <f>ROUNDDOWN(CY7*CW18*(1-CX18)/2,0)</f>
        <v>0</v>
      </c>
      <c r="DE18" s="48">
        <f t="shared" si="6"/>
        <v>61920</v>
      </c>
      <c r="DF18" s="48">
        <f t="shared" si="6"/>
        <v>30960</v>
      </c>
      <c r="DG18" s="48">
        <f t="shared" si="6"/>
        <v>30960</v>
      </c>
      <c r="DH18" s="48">
        <f>CT18-DF18</f>
        <v>421530</v>
      </c>
      <c r="DI18" s="27">
        <v>3000</v>
      </c>
      <c r="DJ18" s="30">
        <f>SUM(CV18,DI18)</f>
        <v>18000</v>
      </c>
      <c r="DK18" s="30">
        <f>IF(DJ18&lt;=$I$18,DI18,MAX(0,$I$18-CV18))</f>
        <v>0</v>
      </c>
      <c r="DL18" s="7">
        <f>IF(DM6&gt;=$S$6,1,0.7)</f>
        <v>0.7</v>
      </c>
      <c r="DM18" s="48">
        <f>DN18+DO18</f>
        <v>54180</v>
      </c>
      <c r="DN18" s="55">
        <f>ROUNDDOWN(DM7*DI18*DL18*1/2,0)</f>
        <v>27090</v>
      </c>
      <c r="DO18" s="55">
        <f>ROUNDDOWN(DM7*DI18*DL18*1/2,0)</f>
        <v>27090</v>
      </c>
      <c r="DP18" s="63">
        <f>DQ18+DR18</f>
        <v>0</v>
      </c>
      <c r="DQ18" s="63">
        <f>ROUNDDOWN(DM7*DK18*(1-DL18)/2,0)</f>
        <v>0</v>
      </c>
      <c r="DR18" s="63">
        <f>ROUNDDOWN(DM7*DK18*(1-DL18)/2,0)</f>
        <v>0</v>
      </c>
      <c r="DS18" s="48">
        <f t="shared" si="7"/>
        <v>54180</v>
      </c>
      <c r="DT18" s="48">
        <f t="shared" si="7"/>
        <v>27090</v>
      </c>
      <c r="DU18" s="48">
        <f t="shared" si="7"/>
        <v>27090</v>
      </c>
      <c r="DV18" s="48">
        <f>DH18-DT18</f>
        <v>394440</v>
      </c>
      <c r="DW18" s="27">
        <v>3000</v>
      </c>
      <c r="DX18" s="30">
        <f>SUM(DJ18,DW18)</f>
        <v>21000</v>
      </c>
      <c r="DY18" s="30">
        <f>IF(DX18&lt;=$I$18,DW18,MAX(0,$I$18-DJ18))</f>
        <v>0</v>
      </c>
      <c r="DZ18" s="7">
        <f>IF(EA6&gt;=$S$6,1,0.7)</f>
        <v>0.7</v>
      </c>
      <c r="EA18" s="48">
        <f>EB18+EC18</f>
        <v>54180</v>
      </c>
      <c r="EB18" s="55">
        <f>ROUNDDOWN(EA7*DW18*DZ18*1/2,0)</f>
        <v>27090</v>
      </c>
      <c r="EC18" s="55">
        <f>ROUNDDOWN(EA7*DW18*DZ18*1/2,0)</f>
        <v>27090</v>
      </c>
      <c r="ED18" s="63">
        <f>EE18+EF18</f>
        <v>0</v>
      </c>
      <c r="EE18" s="63">
        <f>ROUNDDOWN(EA7*DY18*(1-DZ18)/2,0)</f>
        <v>0</v>
      </c>
      <c r="EF18" s="63">
        <f>ROUNDDOWN(EA7*DY18*(1-DZ18)/2,0)</f>
        <v>0</v>
      </c>
      <c r="EG18" s="48">
        <f t="shared" si="8"/>
        <v>54180</v>
      </c>
      <c r="EH18" s="48">
        <f t="shared" si="8"/>
        <v>27090</v>
      </c>
      <c r="EI18" s="48">
        <f t="shared" si="8"/>
        <v>27090</v>
      </c>
      <c r="EJ18" s="48">
        <f>DV18-EH18</f>
        <v>367350</v>
      </c>
      <c r="EK18" s="83">
        <f>EL18+EM18</f>
        <v>397260</v>
      </c>
      <c r="EL18" s="55">
        <f>T18+AH18+AV18+BJ18+BX18+CL18+CZ18+DN18+EB18</f>
        <v>198630</v>
      </c>
      <c r="EM18" s="55">
        <f>U18+AI18+AW18+BK18+BY18+CM18+DA18+DO18+EC18</f>
        <v>198630</v>
      </c>
      <c r="EN18" s="84">
        <f>EO18+EP18</f>
        <v>54240</v>
      </c>
      <c r="EO18" s="84">
        <f>W18+AK18+AY18+BM18+CA18+CO18+DC18+DQ18+EE18</f>
        <v>27120</v>
      </c>
      <c r="EP18" s="84">
        <f>X18+AL18+AZ18+BN18+CB18+CP18+DD18+DR18+EF18</f>
        <v>27120</v>
      </c>
      <c r="EQ18" s="55">
        <f>ER18+ES18</f>
        <v>451500</v>
      </c>
      <c r="ER18" s="55">
        <f>Z18+AN18+BB18+BP18+CD18+CR18+DF18+DT18+EH18</f>
        <v>225750</v>
      </c>
      <c r="ES18" s="55">
        <f>AA18+AO18+BC18+BQ18+CE18+CS18+DG18+DU18+EI18</f>
        <v>225750</v>
      </c>
      <c r="ET18" s="48">
        <f>N18-ER18</f>
        <v>367350</v>
      </c>
    </row>
    <row r="19" spans="1:150">
      <c r="A19" s="7"/>
      <c r="B19" s="7"/>
      <c r="C19" s="14"/>
      <c r="D19" s="14"/>
      <c r="E19" s="14"/>
      <c r="F19" s="14"/>
      <c r="G19" s="16"/>
      <c r="H19" s="17"/>
      <c r="I19" s="14"/>
      <c r="J19" s="7"/>
      <c r="K19" s="14"/>
      <c r="L19" s="15"/>
      <c r="M19" s="20"/>
      <c r="N19" s="14"/>
      <c r="O19" s="27"/>
      <c r="P19" s="30"/>
      <c r="Q19" s="30"/>
      <c r="R19" s="7"/>
      <c r="S19" s="48"/>
      <c r="T19" s="55"/>
      <c r="U19" s="55"/>
      <c r="V19" s="63"/>
      <c r="W19" s="63"/>
      <c r="X19" s="63"/>
      <c r="Y19" s="48"/>
      <c r="Z19" s="48"/>
      <c r="AA19" s="48"/>
      <c r="AB19" s="48"/>
      <c r="AC19" s="27"/>
      <c r="AD19" s="30"/>
      <c r="AE19" s="30"/>
      <c r="AF19" s="7"/>
      <c r="AG19" s="48"/>
      <c r="AH19" s="55"/>
      <c r="AI19" s="55"/>
      <c r="AJ19" s="63"/>
      <c r="AK19" s="63"/>
      <c r="AL19" s="63"/>
      <c r="AM19" s="48"/>
      <c r="AN19" s="48"/>
      <c r="AO19" s="48"/>
      <c r="AP19" s="48"/>
      <c r="AQ19" s="27"/>
      <c r="AR19" s="30"/>
      <c r="AS19" s="30"/>
      <c r="AT19" s="7"/>
      <c r="AU19" s="48"/>
      <c r="AV19" s="55"/>
      <c r="AW19" s="55"/>
      <c r="AX19" s="63"/>
      <c r="AY19" s="63"/>
      <c r="AZ19" s="63"/>
      <c r="BA19" s="48"/>
      <c r="BB19" s="48"/>
      <c r="BC19" s="48"/>
      <c r="BD19" s="48"/>
      <c r="BE19" s="27"/>
      <c r="BF19" s="30"/>
      <c r="BG19" s="30"/>
      <c r="BH19" s="7"/>
      <c r="BI19" s="48"/>
      <c r="BJ19" s="55"/>
      <c r="BK19" s="55"/>
      <c r="BL19" s="63"/>
      <c r="BM19" s="63"/>
      <c r="BN19" s="63"/>
      <c r="BO19" s="48"/>
      <c r="BP19" s="48"/>
      <c r="BQ19" s="48"/>
      <c r="BR19" s="48"/>
      <c r="BS19" s="27"/>
      <c r="BT19" s="30"/>
      <c r="BU19" s="30"/>
      <c r="BV19" s="7"/>
      <c r="BW19" s="48"/>
      <c r="BX19" s="55"/>
      <c r="BY19" s="55"/>
      <c r="BZ19" s="63"/>
      <c r="CA19" s="63"/>
      <c r="CB19" s="63"/>
      <c r="CC19" s="48"/>
      <c r="CD19" s="48"/>
      <c r="CE19" s="48"/>
      <c r="CF19" s="48"/>
      <c r="CG19" s="27"/>
      <c r="CH19" s="30"/>
      <c r="CI19" s="30"/>
      <c r="CJ19" s="7"/>
      <c r="CK19" s="48"/>
      <c r="CL19" s="55"/>
      <c r="CM19" s="55"/>
      <c r="CN19" s="63"/>
      <c r="CO19" s="63"/>
      <c r="CP19" s="63"/>
      <c r="CQ19" s="48"/>
      <c r="CR19" s="48"/>
      <c r="CS19" s="48"/>
      <c r="CT19" s="48"/>
      <c r="CU19" s="27"/>
      <c r="CV19" s="30"/>
      <c r="CW19" s="30"/>
      <c r="CX19" s="7"/>
      <c r="CY19" s="48"/>
      <c r="CZ19" s="55"/>
      <c r="DA19" s="55"/>
      <c r="DB19" s="63"/>
      <c r="DC19" s="63"/>
      <c r="DD19" s="63"/>
      <c r="DE19" s="48"/>
      <c r="DF19" s="48"/>
      <c r="DG19" s="48"/>
      <c r="DH19" s="48"/>
      <c r="DI19" s="27"/>
      <c r="DJ19" s="30"/>
      <c r="DK19" s="30"/>
      <c r="DL19" s="7"/>
      <c r="DM19" s="48"/>
      <c r="DN19" s="55"/>
      <c r="DO19" s="55"/>
      <c r="DP19" s="63"/>
      <c r="DQ19" s="63"/>
      <c r="DR19" s="63"/>
      <c r="DS19" s="48"/>
      <c r="DT19" s="48"/>
      <c r="DU19" s="48"/>
      <c r="DV19" s="48"/>
      <c r="DW19" s="27"/>
      <c r="DX19" s="30"/>
      <c r="DY19" s="30"/>
      <c r="DZ19" s="7"/>
      <c r="EA19" s="48"/>
      <c r="EB19" s="55"/>
      <c r="EC19" s="55"/>
      <c r="ED19" s="63"/>
      <c r="EE19" s="63"/>
      <c r="EF19" s="63"/>
      <c r="EG19" s="48"/>
      <c r="EH19" s="48"/>
      <c r="EI19" s="48"/>
      <c r="EJ19" s="48"/>
      <c r="EK19" s="83"/>
      <c r="EL19" s="55"/>
      <c r="EM19" s="55"/>
      <c r="EN19" s="63"/>
      <c r="EO19" s="63"/>
      <c r="EP19" s="63"/>
      <c r="EQ19" s="85"/>
      <c r="ER19" s="85"/>
      <c r="ES19" s="48"/>
      <c r="ET19" s="48"/>
    </row>
    <row r="20" spans="1:150">
      <c r="A20" s="7"/>
      <c r="B20" s="7"/>
      <c r="C20" s="14"/>
      <c r="D20" s="14"/>
      <c r="E20" s="14"/>
      <c r="F20" s="14"/>
      <c r="G20" s="16"/>
      <c r="H20" s="17"/>
      <c r="I20" s="14"/>
      <c r="J20" s="7"/>
      <c r="K20" s="14"/>
      <c r="L20" s="15"/>
      <c r="M20" s="20"/>
      <c r="N20" s="14"/>
      <c r="O20" s="27"/>
      <c r="P20" s="30"/>
      <c r="Q20" s="30"/>
      <c r="R20" s="7"/>
      <c r="S20" s="48"/>
      <c r="T20" s="55"/>
      <c r="U20" s="55"/>
      <c r="V20" s="63"/>
      <c r="W20" s="63"/>
      <c r="X20" s="63"/>
      <c r="Y20" s="48"/>
      <c r="Z20" s="48"/>
      <c r="AA20" s="48"/>
      <c r="AB20" s="48"/>
      <c r="AC20" s="27"/>
      <c r="AD20" s="30"/>
      <c r="AE20" s="30"/>
      <c r="AF20" s="7"/>
      <c r="AG20" s="48"/>
      <c r="AH20" s="55"/>
      <c r="AI20" s="55"/>
      <c r="AJ20" s="63"/>
      <c r="AK20" s="63"/>
      <c r="AL20" s="63"/>
      <c r="AM20" s="48"/>
      <c r="AN20" s="48"/>
      <c r="AO20" s="48"/>
      <c r="AP20" s="48"/>
      <c r="AQ20" s="27"/>
      <c r="AR20" s="30"/>
      <c r="AS20" s="30"/>
      <c r="AT20" s="7"/>
      <c r="AU20" s="48"/>
      <c r="AV20" s="55"/>
      <c r="AW20" s="55"/>
      <c r="AX20" s="63"/>
      <c r="AY20" s="63"/>
      <c r="AZ20" s="63"/>
      <c r="BA20" s="48"/>
      <c r="BB20" s="48"/>
      <c r="BC20" s="48"/>
      <c r="BD20" s="48"/>
      <c r="BE20" s="27"/>
      <c r="BF20" s="30"/>
      <c r="BG20" s="30"/>
      <c r="BH20" s="7"/>
      <c r="BI20" s="48"/>
      <c r="BJ20" s="55"/>
      <c r="BK20" s="55"/>
      <c r="BL20" s="63"/>
      <c r="BM20" s="63"/>
      <c r="BN20" s="63"/>
      <c r="BO20" s="48"/>
      <c r="BP20" s="48"/>
      <c r="BQ20" s="48"/>
      <c r="BR20" s="48"/>
      <c r="BS20" s="27"/>
      <c r="BT20" s="30"/>
      <c r="BU20" s="30"/>
      <c r="BV20" s="7"/>
      <c r="BW20" s="48"/>
      <c r="BX20" s="55"/>
      <c r="BY20" s="55"/>
      <c r="BZ20" s="63"/>
      <c r="CA20" s="63"/>
      <c r="CB20" s="63"/>
      <c r="CC20" s="48"/>
      <c r="CD20" s="48"/>
      <c r="CE20" s="48"/>
      <c r="CF20" s="48"/>
      <c r="CG20" s="27"/>
      <c r="CH20" s="30"/>
      <c r="CI20" s="30"/>
      <c r="CJ20" s="7"/>
      <c r="CK20" s="48"/>
      <c r="CL20" s="55"/>
      <c r="CM20" s="55"/>
      <c r="CN20" s="63"/>
      <c r="CO20" s="63"/>
      <c r="CP20" s="63"/>
      <c r="CQ20" s="48"/>
      <c r="CR20" s="48"/>
      <c r="CS20" s="48"/>
      <c r="CT20" s="48"/>
      <c r="CU20" s="27"/>
      <c r="CV20" s="30"/>
      <c r="CW20" s="30"/>
      <c r="CX20" s="7"/>
      <c r="CY20" s="48"/>
      <c r="CZ20" s="55"/>
      <c r="DA20" s="55"/>
      <c r="DB20" s="63"/>
      <c r="DC20" s="63"/>
      <c r="DD20" s="63"/>
      <c r="DE20" s="48"/>
      <c r="DF20" s="48"/>
      <c r="DG20" s="48"/>
      <c r="DH20" s="48"/>
      <c r="DI20" s="27"/>
      <c r="DJ20" s="30"/>
      <c r="DK20" s="30"/>
      <c r="DL20" s="7"/>
      <c r="DM20" s="48"/>
      <c r="DN20" s="55"/>
      <c r="DO20" s="55"/>
      <c r="DP20" s="63"/>
      <c r="DQ20" s="63"/>
      <c r="DR20" s="63"/>
      <c r="DS20" s="48"/>
      <c r="DT20" s="48"/>
      <c r="DU20" s="48"/>
      <c r="DV20" s="48"/>
      <c r="DW20" s="27"/>
      <c r="DX20" s="30"/>
      <c r="DY20" s="30"/>
      <c r="DZ20" s="7"/>
      <c r="EA20" s="48"/>
      <c r="EB20" s="55"/>
      <c r="EC20" s="55"/>
      <c r="ED20" s="63"/>
      <c r="EE20" s="63"/>
      <c r="EF20" s="63"/>
      <c r="EG20" s="48"/>
      <c r="EH20" s="48"/>
      <c r="EI20" s="48"/>
      <c r="EJ20" s="48"/>
      <c r="EK20" s="83"/>
      <c r="EL20" s="55"/>
      <c r="EM20" s="55"/>
      <c r="EN20" s="63"/>
      <c r="EO20" s="63"/>
      <c r="EP20" s="63"/>
      <c r="EQ20" s="85"/>
      <c r="ER20" s="85"/>
      <c r="ES20" s="48"/>
      <c r="ET20" s="48"/>
    </row>
    <row r="21" spans="1:150">
      <c r="A21" s="7"/>
      <c r="B21" s="7"/>
      <c r="C21" s="14"/>
      <c r="D21" s="14"/>
      <c r="E21" s="14"/>
      <c r="F21" s="14"/>
      <c r="G21" s="16"/>
      <c r="H21" s="17"/>
      <c r="I21" s="14"/>
      <c r="J21" s="7"/>
      <c r="K21" s="14"/>
      <c r="L21" s="15"/>
      <c r="M21" s="20"/>
      <c r="N21" s="14"/>
      <c r="O21" s="27"/>
      <c r="P21" s="30"/>
      <c r="Q21" s="30"/>
      <c r="R21" s="7"/>
      <c r="S21" s="48"/>
      <c r="T21" s="55"/>
      <c r="U21" s="55"/>
      <c r="V21" s="63"/>
      <c r="W21" s="63"/>
      <c r="X21" s="63"/>
      <c r="Y21" s="48"/>
      <c r="Z21" s="48"/>
      <c r="AA21" s="48"/>
      <c r="AB21" s="48"/>
      <c r="AC21" s="27"/>
      <c r="AD21" s="30"/>
      <c r="AE21" s="30"/>
      <c r="AF21" s="7"/>
      <c r="AG21" s="48"/>
      <c r="AH21" s="55"/>
      <c r="AI21" s="55"/>
      <c r="AJ21" s="63"/>
      <c r="AK21" s="63"/>
      <c r="AL21" s="63"/>
      <c r="AM21" s="48"/>
      <c r="AN21" s="48"/>
      <c r="AO21" s="48"/>
      <c r="AP21" s="48"/>
      <c r="AQ21" s="27"/>
      <c r="AR21" s="30"/>
      <c r="AS21" s="30"/>
      <c r="AT21" s="7"/>
      <c r="AU21" s="48"/>
      <c r="AV21" s="55"/>
      <c r="AW21" s="55"/>
      <c r="AX21" s="63"/>
      <c r="AY21" s="63"/>
      <c r="AZ21" s="63"/>
      <c r="BA21" s="48"/>
      <c r="BB21" s="48"/>
      <c r="BC21" s="48"/>
      <c r="BD21" s="48"/>
      <c r="BE21" s="27"/>
      <c r="BF21" s="30"/>
      <c r="BG21" s="30"/>
      <c r="BH21" s="7"/>
      <c r="BI21" s="48"/>
      <c r="BJ21" s="55"/>
      <c r="BK21" s="55"/>
      <c r="BL21" s="63"/>
      <c r="BM21" s="63"/>
      <c r="BN21" s="63"/>
      <c r="BO21" s="48"/>
      <c r="BP21" s="48"/>
      <c r="BQ21" s="48"/>
      <c r="BR21" s="48"/>
      <c r="BS21" s="27"/>
      <c r="BT21" s="30"/>
      <c r="BU21" s="30"/>
      <c r="BV21" s="7"/>
      <c r="BW21" s="48"/>
      <c r="BX21" s="55"/>
      <c r="BY21" s="55"/>
      <c r="BZ21" s="63"/>
      <c r="CA21" s="63"/>
      <c r="CB21" s="63"/>
      <c r="CC21" s="48"/>
      <c r="CD21" s="48"/>
      <c r="CE21" s="48"/>
      <c r="CF21" s="48"/>
      <c r="CG21" s="27"/>
      <c r="CH21" s="30"/>
      <c r="CI21" s="30"/>
      <c r="CJ21" s="7"/>
      <c r="CK21" s="48"/>
      <c r="CL21" s="55"/>
      <c r="CM21" s="55"/>
      <c r="CN21" s="63"/>
      <c r="CO21" s="63"/>
      <c r="CP21" s="63"/>
      <c r="CQ21" s="48"/>
      <c r="CR21" s="48"/>
      <c r="CS21" s="48"/>
      <c r="CT21" s="48"/>
      <c r="CU21" s="27"/>
      <c r="CV21" s="30"/>
      <c r="CW21" s="30"/>
      <c r="CX21" s="7"/>
      <c r="CY21" s="48"/>
      <c r="CZ21" s="55"/>
      <c r="DA21" s="55"/>
      <c r="DB21" s="63"/>
      <c r="DC21" s="63"/>
      <c r="DD21" s="63"/>
      <c r="DE21" s="48"/>
      <c r="DF21" s="48"/>
      <c r="DG21" s="48"/>
      <c r="DH21" s="48"/>
      <c r="DI21" s="27"/>
      <c r="DJ21" s="30"/>
      <c r="DK21" s="30"/>
      <c r="DL21" s="7"/>
      <c r="DM21" s="48"/>
      <c r="DN21" s="55"/>
      <c r="DO21" s="55"/>
      <c r="DP21" s="63"/>
      <c r="DQ21" s="63"/>
      <c r="DR21" s="63"/>
      <c r="DS21" s="48"/>
      <c r="DT21" s="48"/>
      <c r="DU21" s="48"/>
      <c r="DV21" s="48"/>
      <c r="DW21" s="27"/>
      <c r="DX21" s="30"/>
      <c r="DY21" s="30"/>
      <c r="DZ21" s="7"/>
      <c r="EA21" s="48"/>
      <c r="EB21" s="55"/>
      <c r="EC21" s="55"/>
      <c r="ED21" s="63"/>
      <c r="EE21" s="63"/>
      <c r="EF21" s="63"/>
      <c r="EG21" s="48"/>
      <c r="EH21" s="48"/>
      <c r="EI21" s="48"/>
      <c r="EJ21" s="48"/>
      <c r="EK21" s="83"/>
      <c r="EL21" s="55"/>
      <c r="EM21" s="55"/>
      <c r="EN21" s="63"/>
      <c r="EO21" s="63"/>
      <c r="EP21" s="63"/>
      <c r="EQ21" s="85"/>
      <c r="ER21" s="85"/>
      <c r="ES21" s="48"/>
      <c r="ET21" s="48"/>
    </row>
    <row r="22" spans="1:150">
      <c r="A22" s="7"/>
      <c r="B22" s="7"/>
      <c r="C22" s="14"/>
      <c r="D22" s="14"/>
      <c r="E22" s="14"/>
      <c r="F22" s="14"/>
      <c r="G22" s="16"/>
      <c r="H22" s="17"/>
      <c r="I22" s="14"/>
      <c r="J22" s="7"/>
      <c r="K22" s="14"/>
      <c r="L22" s="15"/>
      <c r="M22" s="20"/>
      <c r="N22" s="14"/>
      <c r="O22" s="27"/>
      <c r="P22" s="30"/>
      <c r="Q22" s="30"/>
      <c r="R22" s="7"/>
      <c r="S22" s="48"/>
      <c r="T22" s="55"/>
      <c r="U22" s="55"/>
      <c r="V22" s="63"/>
      <c r="W22" s="63"/>
      <c r="X22" s="63"/>
      <c r="Y22" s="48"/>
      <c r="Z22" s="48"/>
      <c r="AA22" s="48"/>
      <c r="AB22" s="48"/>
      <c r="AC22" s="27"/>
      <c r="AD22" s="30"/>
      <c r="AE22" s="30"/>
      <c r="AF22" s="7"/>
      <c r="AG22" s="48"/>
      <c r="AH22" s="55"/>
      <c r="AI22" s="55"/>
      <c r="AJ22" s="63"/>
      <c r="AK22" s="63"/>
      <c r="AL22" s="63"/>
      <c r="AM22" s="48"/>
      <c r="AN22" s="48"/>
      <c r="AO22" s="48"/>
      <c r="AP22" s="48"/>
      <c r="AQ22" s="27"/>
      <c r="AR22" s="30"/>
      <c r="AS22" s="30"/>
      <c r="AT22" s="7"/>
      <c r="AU22" s="48"/>
      <c r="AV22" s="55"/>
      <c r="AW22" s="55"/>
      <c r="AX22" s="63"/>
      <c r="AY22" s="63"/>
      <c r="AZ22" s="63"/>
      <c r="BA22" s="48"/>
      <c r="BB22" s="48"/>
      <c r="BC22" s="48"/>
      <c r="BD22" s="48"/>
      <c r="BE22" s="27"/>
      <c r="BF22" s="30"/>
      <c r="BG22" s="30"/>
      <c r="BH22" s="7"/>
      <c r="BI22" s="48"/>
      <c r="BJ22" s="55"/>
      <c r="BK22" s="55"/>
      <c r="BL22" s="63"/>
      <c r="BM22" s="63"/>
      <c r="BN22" s="63"/>
      <c r="BO22" s="48"/>
      <c r="BP22" s="48"/>
      <c r="BQ22" s="48"/>
      <c r="BR22" s="48"/>
      <c r="BS22" s="27"/>
      <c r="BT22" s="30"/>
      <c r="BU22" s="30"/>
      <c r="BV22" s="7"/>
      <c r="BW22" s="48"/>
      <c r="BX22" s="55"/>
      <c r="BY22" s="55"/>
      <c r="BZ22" s="63"/>
      <c r="CA22" s="63"/>
      <c r="CB22" s="63"/>
      <c r="CC22" s="48"/>
      <c r="CD22" s="48"/>
      <c r="CE22" s="48"/>
      <c r="CF22" s="48"/>
      <c r="CG22" s="27"/>
      <c r="CH22" s="30"/>
      <c r="CI22" s="30"/>
      <c r="CJ22" s="7"/>
      <c r="CK22" s="48"/>
      <c r="CL22" s="55"/>
      <c r="CM22" s="55"/>
      <c r="CN22" s="63"/>
      <c r="CO22" s="63"/>
      <c r="CP22" s="63"/>
      <c r="CQ22" s="48"/>
      <c r="CR22" s="48"/>
      <c r="CS22" s="48"/>
      <c r="CT22" s="48"/>
      <c r="CU22" s="27"/>
      <c r="CV22" s="30"/>
      <c r="CW22" s="30"/>
      <c r="CX22" s="7"/>
      <c r="CY22" s="48"/>
      <c r="CZ22" s="55"/>
      <c r="DA22" s="55"/>
      <c r="DB22" s="63"/>
      <c r="DC22" s="63"/>
      <c r="DD22" s="63"/>
      <c r="DE22" s="48"/>
      <c r="DF22" s="48"/>
      <c r="DG22" s="48"/>
      <c r="DH22" s="48"/>
      <c r="DI22" s="27"/>
      <c r="DJ22" s="30"/>
      <c r="DK22" s="30"/>
      <c r="DL22" s="7"/>
      <c r="DM22" s="48"/>
      <c r="DN22" s="55"/>
      <c r="DO22" s="55"/>
      <c r="DP22" s="63"/>
      <c r="DQ22" s="63"/>
      <c r="DR22" s="63"/>
      <c r="DS22" s="48"/>
      <c r="DT22" s="48"/>
      <c r="DU22" s="48"/>
      <c r="DV22" s="48"/>
      <c r="DW22" s="27"/>
      <c r="DX22" s="30"/>
      <c r="DY22" s="30"/>
      <c r="DZ22" s="7"/>
      <c r="EA22" s="48"/>
      <c r="EB22" s="55"/>
      <c r="EC22" s="55"/>
      <c r="ED22" s="63"/>
      <c r="EE22" s="63"/>
      <c r="EF22" s="63"/>
      <c r="EG22" s="48"/>
      <c r="EH22" s="48"/>
      <c r="EI22" s="48"/>
      <c r="EJ22" s="48"/>
      <c r="EK22" s="83"/>
      <c r="EL22" s="55"/>
      <c r="EM22" s="55"/>
      <c r="EN22" s="63"/>
      <c r="EO22" s="63"/>
      <c r="EP22" s="63"/>
      <c r="EQ22" s="85"/>
      <c r="ER22" s="85"/>
      <c r="ES22" s="48"/>
      <c r="ET22" s="48"/>
    </row>
    <row r="23" spans="1:150">
      <c r="A23" s="7"/>
      <c r="B23" s="7"/>
      <c r="C23" s="14"/>
      <c r="D23" s="14"/>
      <c r="E23" s="14"/>
      <c r="F23" s="14"/>
      <c r="G23" s="16"/>
      <c r="H23" s="17"/>
      <c r="I23" s="14"/>
      <c r="J23" s="7"/>
      <c r="K23" s="14"/>
      <c r="L23" s="15"/>
      <c r="M23" s="20"/>
      <c r="N23" s="14"/>
      <c r="O23" s="27"/>
      <c r="P23" s="30"/>
      <c r="Q23" s="30"/>
      <c r="R23" s="7"/>
      <c r="S23" s="48"/>
      <c r="T23" s="55"/>
      <c r="U23" s="55"/>
      <c r="V23" s="63"/>
      <c r="W23" s="63"/>
      <c r="X23" s="63"/>
      <c r="Y23" s="48"/>
      <c r="Z23" s="48"/>
      <c r="AA23" s="48"/>
      <c r="AB23" s="48"/>
      <c r="AC23" s="27"/>
      <c r="AD23" s="30"/>
      <c r="AE23" s="30"/>
      <c r="AF23" s="7"/>
      <c r="AG23" s="48"/>
      <c r="AH23" s="55"/>
      <c r="AI23" s="55"/>
      <c r="AJ23" s="63"/>
      <c r="AK23" s="63"/>
      <c r="AL23" s="63"/>
      <c r="AM23" s="48"/>
      <c r="AN23" s="48"/>
      <c r="AO23" s="48"/>
      <c r="AP23" s="48"/>
      <c r="AQ23" s="27"/>
      <c r="AR23" s="30"/>
      <c r="AS23" s="30"/>
      <c r="AT23" s="7"/>
      <c r="AU23" s="48"/>
      <c r="AV23" s="55"/>
      <c r="AW23" s="55"/>
      <c r="AX23" s="63"/>
      <c r="AY23" s="63"/>
      <c r="AZ23" s="63"/>
      <c r="BA23" s="48"/>
      <c r="BB23" s="48"/>
      <c r="BC23" s="48"/>
      <c r="BD23" s="48"/>
      <c r="BE23" s="27"/>
      <c r="BF23" s="30"/>
      <c r="BG23" s="30"/>
      <c r="BH23" s="7"/>
      <c r="BI23" s="48"/>
      <c r="BJ23" s="55"/>
      <c r="BK23" s="55"/>
      <c r="BL23" s="63"/>
      <c r="BM23" s="63"/>
      <c r="BN23" s="63"/>
      <c r="BO23" s="48"/>
      <c r="BP23" s="48"/>
      <c r="BQ23" s="48"/>
      <c r="BR23" s="48"/>
      <c r="BS23" s="27"/>
      <c r="BT23" s="30"/>
      <c r="BU23" s="30"/>
      <c r="BV23" s="7"/>
      <c r="BW23" s="48"/>
      <c r="BX23" s="55"/>
      <c r="BY23" s="55"/>
      <c r="BZ23" s="63"/>
      <c r="CA23" s="63"/>
      <c r="CB23" s="63"/>
      <c r="CC23" s="48"/>
      <c r="CD23" s="48"/>
      <c r="CE23" s="48"/>
      <c r="CF23" s="48"/>
      <c r="CG23" s="27"/>
      <c r="CH23" s="30"/>
      <c r="CI23" s="30"/>
      <c r="CJ23" s="7"/>
      <c r="CK23" s="48"/>
      <c r="CL23" s="55"/>
      <c r="CM23" s="55"/>
      <c r="CN23" s="63"/>
      <c r="CO23" s="63"/>
      <c r="CP23" s="63"/>
      <c r="CQ23" s="48"/>
      <c r="CR23" s="48"/>
      <c r="CS23" s="48"/>
      <c r="CT23" s="48"/>
      <c r="CU23" s="27"/>
      <c r="CV23" s="30"/>
      <c r="CW23" s="30"/>
      <c r="CX23" s="7"/>
      <c r="CY23" s="48"/>
      <c r="CZ23" s="55"/>
      <c r="DA23" s="55"/>
      <c r="DB23" s="63"/>
      <c r="DC23" s="63"/>
      <c r="DD23" s="63"/>
      <c r="DE23" s="48"/>
      <c r="DF23" s="48"/>
      <c r="DG23" s="48"/>
      <c r="DH23" s="48"/>
      <c r="DI23" s="27"/>
      <c r="DJ23" s="30"/>
      <c r="DK23" s="30"/>
      <c r="DL23" s="7"/>
      <c r="DM23" s="48"/>
      <c r="DN23" s="55"/>
      <c r="DO23" s="55"/>
      <c r="DP23" s="63"/>
      <c r="DQ23" s="63"/>
      <c r="DR23" s="63"/>
      <c r="DS23" s="48"/>
      <c r="DT23" s="48"/>
      <c r="DU23" s="48"/>
      <c r="DV23" s="48"/>
      <c r="DW23" s="27"/>
      <c r="DX23" s="30"/>
      <c r="DY23" s="30"/>
      <c r="DZ23" s="7"/>
      <c r="EA23" s="48"/>
      <c r="EB23" s="55"/>
      <c r="EC23" s="55"/>
      <c r="ED23" s="63"/>
      <c r="EE23" s="63"/>
      <c r="EF23" s="63"/>
      <c r="EG23" s="48"/>
      <c r="EH23" s="48"/>
      <c r="EI23" s="48"/>
      <c r="EJ23" s="48"/>
      <c r="EK23" s="83"/>
      <c r="EL23" s="55"/>
      <c r="EM23" s="55"/>
      <c r="EN23" s="63"/>
      <c r="EO23" s="63"/>
      <c r="EP23" s="63"/>
      <c r="EQ23" s="85"/>
      <c r="ER23" s="85"/>
      <c r="ES23" s="48"/>
      <c r="ET23" s="48"/>
    </row>
    <row r="24" spans="1:150">
      <c r="A24" s="7"/>
      <c r="B24" s="7"/>
      <c r="C24" s="14"/>
      <c r="D24" s="14"/>
      <c r="E24" s="14"/>
      <c r="F24" s="14"/>
      <c r="G24" s="16"/>
      <c r="H24" s="17"/>
      <c r="I24" s="14"/>
      <c r="J24" s="7"/>
      <c r="K24" s="14"/>
      <c r="L24" s="15"/>
      <c r="M24" s="20"/>
      <c r="N24" s="14"/>
      <c r="O24" s="27"/>
      <c r="P24" s="30"/>
      <c r="Q24" s="30"/>
      <c r="R24" s="7"/>
      <c r="S24" s="48"/>
      <c r="T24" s="55"/>
      <c r="U24" s="55"/>
      <c r="V24" s="63"/>
      <c r="W24" s="63"/>
      <c r="X24" s="63"/>
      <c r="Y24" s="48"/>
      <c r="Z24" s="48"/>
      <c r="AA24" s="48"/>
      <c r="AB24" s="48"/>
      <c r="AC24" s="27"/>
      <c r="AD24" s="30"/>
      <c r="AE24" s="30"/>
      <c r="AF24" s="7"/>
      <c r="AG24" s="48"/>
      <c r="AH24" s="55"/>
      <c r="AI24" s="55"/>
      <c r="AJ24" s="63"/>
      <c r="AK24" s="63"/>
      <c r="AL24" s="63"/>
      <c r="AM24" s="48"/>
      <c r="AN24" s="48"/>
      <c r="AO24" s="48"/>
      <c r="AP24" s="48"/>
      <c r="AQ24" s="27"/>
      <c r="AR24" s="30"/>
      <c r="AS24" s="30"/>
      <c r="AT24" s="7"/>
      <c r="AU24" s="48"/>
      <c r="AV24" s="55"/>
      <c r="AW24" s="55"/>
      <c r="AX24" s="63"/>
      <c r="AY24" s="63"/>
      <c r="AZ24" s="63"/>
      <c r="BA24" s="48"/>
      <c r="BB24" s="48"/>
      <c r="BC24" s="48"/>
      <c r="BD24" s="48"/>
      <c r="BE24" s="27"/>
      <c r="BF24" s="30"/>
      <c r="BG24" s="30"/>
      <c r="BH24" s="7"/>
      <c r="BI24" s="48"/>
      <c r="BJ24" s="55"/>
      <c r="BK24" s="55"/>
      <c r="BL24" s="63"/>
      <c r="BM24" s="63"/>
      <c r="BN24" s="63"/>
      <c r="BO24" s="48"/>
      <c r="BP24" s="48"/>
      <c r="BQ24" s="48"/>
      <c r="BR24" s="48"/>
      <c r="BS24" s="27"/>
      <c r="BT24" s="30"/>
      <c r="BU24" s="30"/>
      <c r="BV24" s="7"/>
      <c r="BW24" s="48"/>
      <c r="BX24" s="55"/>
      <c r="BY24" s="55"/>
      <c r="BZ24" s="63"/>
      <c r="CA24" s="63"/>
      <c r="CB24" s="63"/>
      <c r="CC24" s="48"/>
      <c r="CD24" s="48"/>
      <c r="CE24" s="48"/>
      <c r="CF24" s="48"/>
      <c r="CG24" s="27"/>
      <c r="CH24" s="30"/>
      <c r="CI24" s="30"/>
      <c r="CJ24" s="7"/>
      <c r="CK24" s="48"/>
      <c r="CL24" s="55"/>
      <c r="CM24" s="55"/>
      <c r="CN24" s="63"/>
      <c r="CO24" s="63"/>
      <c r="CP24" s="63"/>
      <c r="CQ24" s="48"/>
      <c r="CR24" s="48"/>
      <c r="CS24" s="48"/>
      <c r="CT24" s="48"/>
      <c r="CU24" s="27"/>
      <c r="CV24" s="30"/>
      <c r="CW24" s="30"/>
      <c r="CX24" s="7"/>
      <c r="CY24" s="48"/>
      <c r="CZ24" s="55"/>
      <c r="DA24" s="55"/>
      <c r="DB24" s="63"/>
      <c r="DC24" s="63"/>
      <c r="DD24" s="63"/>
      <c r="DE24" s="48"/>
      <c r="DF24" s="48"/>
      <c r="DG24" s="48"/>
      <c r="DH24" s="48"/>
      <c r="DI24" s="27"/>
      <c r="DJ24" s="30"/>
      <c r="DK24" s="30"/>
      <c r="DL24" s="7"/>
      <c r="DM24" s="48"/>
      <c r="DN24" s="55"/>
      <c r="DO24" s="55"/>
      <c r="DP24" s="63"/>
      <c r="DQ24" s="63"/>
      <c r="DR24" s="63"/>
      <c r="DS24" s="48"/>
      <c r="DT24" s="48"/>
      <c r="DU24" s="48"/>
      <c r="DV24" s="48"/>
      <c r="DW24" s="27"/>
      <c r="DX24" s="30"/>
      <c r="DY24" s="30"/>
      <c r="DZ24" s="7"/>
      <c r="EA24" s="48"/>
      <c r="EB24" s="55"/>
      <c r="EC24" s="55"/>
      <c r="ED24" s="63"/>
      <c r="EE24" s="63"/>
      <c r="EF24" s="63"/>
      <c r="EG24" s="48"/>
      <c r="EH24" s="48"/>
      <c r="EI24" s="48"/>
      <c r="EJ24" s="48"/>
      <c r="EK24" s="83"/>
      <c r="EL24" s="55"/>
      <c r="EM24" s="55"/>
      <c r="EN24" s="63"/>
      <c r="EO24" s="63"/>
      <c r="EP24" s="63"/>
      <c r="EQ24" s="85"/>
      <c r="ER24" s="85"/>
      <c r="ES24" s="48"/>
      <c r="ET24" s="48"/>
    </row>
    <row r="25" spans="1:150">
      <c r="A25" s="7"/>
      <c r="B25" s="7"/>
      <c r="C25" s="14"/>
      <c r="D25" s="14"/>
      <c r="E25" s="14"/>
      <c r="F25" s="14"/>
      <c r="G25" s="16"/>
      <c r="H25" s="17"/>
      <c r="I25" s="14"/>
      <c r="J25" s="7"/>
      <c r="K25" s="14"/>
      <c r="L25" s="15"/>
      <c r="M25" s="20"/>
      <c r="N25" s="14"/>
      <c r="O25" s="27"/>
      <c r="P25" s="30"/>
      <c r="Q25" s="30"/>
      <c r="R25" s="7"/>
      <c r="S25" s="48"/>
      <c r="T25" s="55"/>
      <c r="U25" s="55"/>
      <c r="V25" s="63"/>
      <c r="W25" s="63"/>
      <c r="X25" s="63"/>
      <c r="Y25" s="48"/>
      <c r="Z25" s="48"/>
      <c r="AA25" s="48"/>
      <c r="AB25" s="48"/>
      <c r="AC25" s="27"/>
      <c r="AD25" s="30"/>
      <c r="AE25" s="30"/>
      <c r="AF25" s="7"/>
      <c r="AG25" s="48"/>
      <c r="AH25" s="55"/>
      <c r="AI25" s="55"/>
      <c r="AJ25" s="63"/>
      <c r="AK25" s="63"/>
      <c r="AL25" s="63"/>
      <c r="AM25" s="48"/>
      <c r="AN25" s="48"/>
      <c r="AO25" s="48"/>
      <c r="AP25" s="48"/>
      <c r="AQ25" s="27"/>
      <c r="AR25" s="30"/>
      <c r="AS25" s="30"/>
      <c r="AT25" s="7"/>
      <c r="AU25" s="48"/>
      <c r="AV25" s="55"/>
      <c r="AW25" s="55"/>
      <c r="AX25" s="63"/>
      <c r="AY25" s="63"/>
      <c r="AZ25" s="63"/>
      <c r="BA25" s="48"/>
      <c r="BB25" s="48"/>
      <c r="BC25" s="48"/>
      <c r="BD25" s="48"/>
      <c r="BE25" s="27"/>
      <c r="BF25" s="30"/>
      <c r="BG25" s="30"/>
      <c r="BH25" s="7"/>
      <c r="BI25" s="48"/>
      <c r="BJ25" s="55"/>
      <c r="BK25" s="55"/>
      <c r="BL25" s="63"/>
      <c r="BM25" s="63"/>
      <c r="BN25" s="63"/>
      <c r="BO25" s="48"/>
      <c r="BP25" s="48"/>
      <c r="BQ25" s="48"/>
      <c r="BR25" s="48"/>
      <c r="BS25" s="27"/>
      <c r="BT25" s="30"/>
      <c r="BU25" s="30"/>
      <c r="BV25" s="7"/>
      <c r="BW25" s="48"/>
      <c r="BX25" s="55"/>
      <c r="BY25" s="55"/>
      <c r="BZ25" s="63"/>
      <c r="CA25" s="63"/>
      <c r="CB25" s="63"/>
      <c r="CC25" s="48"/>
      <c r="CD25" s="48"/>
      <c r="CE25" s="48"/>
      <c r="CF25" s="48"/>
      <c r="CG25" s="27"/>
      <c r="CH25" s="30"/>
      <c r="CI25" s="30"/>
      <c r="CJ25" s="7"/>
      <c r="CK25" s="48"/>
      <c r="CL25" s="55"/>
      <c r="CM25" s="55"/>
      <c r="CN25" s="63"/>
      <c r="CO25" s="63"/>
      <c r="CP25" s="63"/>
      <c r="CQ25" s="48"/>
      <c r="CR25" s="48"/>
      <c r="CS25" s="48"/>
      <c r="CT25" s="48"/>
      <c r="CU25" s="27"/>
      <c r="CV25" s="30"/>
      <c r="CW25" s="30"/>
      <c r="CX25" s="7"/>
      <c r="CY25" s="48"/>
      <c r="CZ25" s="55"/>
      <c r="DA25" s="55"/>
      <c r="DB25" s="63"/>
      <c r="DC25" s="63"/>
      <c r="DD25" s="63"/>
      <c r="DE25" s="48"/>
      <c r="DF25" s="48"/>
      <c r="DG25" s="48"/>
      <c r="DH25" s="48"/>
      <c r="DI25" s="27"/>
      <c r="DJ25" s="30"/>
      <c r="DK25" s="30"/>
      <c r="DL25" s="7"/>
      <c r="DM25" s="48"/>
      <c r="DN25" s="55"/>
      <c r="DO25" s="55"/>
      <c r="DP25" s="63"/>
      <c r="DQ25" s="63"/>
      <c r="DR25" s="63"/>
      <c r="DS25" s="48"/>
      <c r="DT25" s="48"/>
      <c r="DU25" s="48"/>
      <c r="DV25" s="48"/>
      <c r="DW25" s="27"/>
      <c r="DX25" s="30"/>
      <c r="DY25" s="30"/>
      <c r="DZ25" s="7"/>
      <c r="EA25" s="48"/>
      <c r="EB25" s="55"/>
      <c r="EC25" s="55"/>
      <c r="ED25" s="63"/>
      <c r="EE25" s="63"/>
      <c r="EF25" s="63"/>
      <c r="EG25" s="48"/>
      <c r="EH25" s="48"/>
      <c r="EI25" s="48"/>
      <c r="EJ25" s="48"/>
      <c r="EK25" s="83"/>
      <c r="EL25" s="55"/>
      <c r="EM25" s="55"/>
      <c r="EN25" s="63"/>
      <c r="EO25" s="63"/>
      <c r="EP25" s="63"/>
      <c r="EQ25" s="85"/>
      <c r="ER25" s="85"/>
      <c r="ES25" s="48"/>
      <c r="ET25" s="48"/>
    </row>
    <row r="26" spans="1:150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50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50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50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150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spans="1:150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50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1:14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</sheetData>
  <mergeCells count="291">
    <mergeCell ref="A6:N6"/>
    <mergeCell ref="O14:AB14"/>
    <mergeCell ref="AC14:AP14"/>
    <mergeCell ref="AQ14:BD14"/>
    <mergeCell ref="BE14:BR14"/>
    <mergeCell ref="BS14:CF14"/>
    <mergeCell ref="CG14:CT14"/>
    <mergeCell ref="CU14:DH14"/>
    <mergeCell ref="DI14:DV14"/>
    <mergeCell ref="DW14:EJ14"/>
    <mergeCell ref="EK14:ET14"/>
    <mergeCell ref="Q4:Q5"/>
    <mergeCell ref="R4:R5"/>
    <mergeCell ref="S4:S5"/>
    <mergeCell ref="V4:V5"/>
    <mergeCell ref="W4:W5"/>
    <mergeCell ref="AE4:AE5"/>
    <mergeCell ref="AH4:AH5"/>
    <mergeCell ref="AI4:AI5"/>
    <mergeCell ref="AJ4:AN5"/>
    <mergeCell ref="AS4:AS5"/>
    <mergeCell ref="AV4:AV5"/>
    <mergeCell ref="AW4:AW5"/>
    <mergeCell ref="BG4:BG5"/>
    <mergeCell ref="BJ4:BJ5"/>
    <mergeCell ref="BK4:BK5"/>
    <mergeCell ref="BL4:BP5"/>
    <mergeCell ref="BU4:BU5"/>
    <mergeCell ref="BX4:BX5"/>
    <mergeCell ref="BY4:BY5"/>
    <mergeCell ref="BZ4:CD5"/>
    <mergeCell ref="CI4:CI5"/>
    <mergeCell ref="CL4:CL5"/>
    <mergeCell ref="CM4:CM5"/>
    <mergeCell ref="CN4:CR5"/>
    <mergeCell ref="CW4:CW5"/>
    <mergeCell ref="CZ4:CZ5"/>
    <mergeCell ref="DA4:DA5"/>
    <mergeCell ref="DB4:DF5"/>
    <mergeCell ref="DK4:DK5"/>
    <mergeCell ref="DN4:DN5"/>
    <mergeCell ref="DO4:DO5"/>
    <mergeCell ref="DP4:DT5"/>
    <mergeCell ref="DY4:DY5"/>
    <mergeCell ref="EB4:EB5"/>
    <mergeCell ref="EC4:EC5"/>
    <mergeCell ref="ED4:EH5"/>
    <mergeCell ref="Q6:Q7"/>
    <mergeCell ref="R6:R7"/>
    <mergeCell ref="S6:S7"/>
    <mergeCell ref="V6:V7"/>
    <mergeCell ref="W6:W7"/>
    <mergeCell ref="AE6:AE7"/>
    <mergeCell ref="AH6:AH7"/>
    <mergeCell ref="AI6:AI7"/>
    <mergeCell ref="AJ6:AN7"/>
    <mergeCell ref="AS6:AS7"/>
    <mergeCell ref="AV6:AV7"/>
    <mergeCell ref="AW6:AW7"/>
    <mergeCell ref="BG6:BG7"/>
    <mergeCell ref="BJ6:BJ7"/>
    <mergeCell ref="BK6:BK7"/>
    <mergeCell ref="BL6:BP7"/>
    <mergeCell ref="BU6:BU7"/>
    <mergeCell ref="BX6:BX7"/>
    <mergeCell ref="BY6:BY7"/>
    <mergeCell ref="BZ6:CD7"/>
    <mergeCell ref="CI6:CI7"/>
    <mergeCell ref="CL6:CL7"/>
    <mergeCell ref="CM6:CM7"/>
    <mergeCell ref="CN6:CR7"/>
    <mergeCell ref="CW6:CW7"/>
    <mergeCell ref="CZ6:CZ7"/>
    <mergeCell ref="DA6:DA7"/>
    <mergeCell ref="DB6:DF7"/>
    <mergeCell ref="DK6:DK7"/>
    <mergeCell ref="DN6:DN7"/>
    <mergeCell ref="DO6:DO7"/>
    <mergeCell ref="DP6:DT7"/>
    <mergeCell ref="DY6:DY7"/>
    <mergeCell ref="EB6:EB7"/>
    <mergeCell ref="EC6:EC7"/>
    <mergeCell ref="ED6:EH7"/>
    <mergeCell ref="Q8:Q9"/>
    <mergeCell ref="R8:R9"/>
    <mergeCell ref="S8:S9"/>
    <mergeCell ref="V8:V9"/>
    <mergeCell ref="W8:W9"/>
    <mergeCell ref="AE8:AE9"/>
    <mergeCell ref="AH8:AH9"/>
    <mergeCell ref="AI8:AI9"/>
    <mergeCell ref="AS8:AS9"/>
    <mergeCell ref="AV8:AV9"/>
    <mergeCell ref="AW8:AW9"/>
    <mergeCell ref="BG8:BG9"/>
    <mergeCell ref="BJ8:BJ9"/>
    <mergeCell ref="BK8:BK9"/>
    <mergeCell ref="BU8:BU9"/>
    <mergeCell ref="BX8:BX9"/>
    <mergeCell ref="BY8:BY9"/>
    <mergeCell ref="CI8:CI9"/>
    <mergeCell ref="CL8:CL9"/>
    <mergeCell ref="CM8:CM9"/>
    <mergeCell ref="CW8:CW9"/>
    <mergeCell ref="CZ8:CZ9"/>
    <mergeCell ref="DA8:DA9"/>
    <mergeCell ref="DK8:DK9"/>
    <mergeCell ref="DN8:DN9"/>
    <mergeCell ref="DO8:DO9"/>
    <mergeCell ref="DY8:DY9"/>
    <mergeCell ref="EB8:EB9"/>
    <mergeCell ref="EC8:EC9"/>
    <mergeCell ref="Q10:Q11"/>
    <mergeCell ref="R10:R11"/>
    <mergeCell ref="S10:S11"/>
    <mergeCell ref="V10:V11"/>
    <mergeCell ref="W10:W11"/>
    <mergeCell ref="AE10:AE11"/>
    <mergeCell ref="AH10:AH11"/>
    <mergeCell ref="AI10:AI11"/>
    <mergeCell ref="AS10:AS11"/>
    <mergeCell ref="AV10:AV11"/>
    <mergeCell ref="AW10:AW11"/>
    <mergeCell ref="BG10:BG11"/>
    <mergeCell ref="BJ10:BJ11"/>
    <mergeCell ref="BK10:BK11"/>
    <mergeCell ref="BU10:BU11"/>
    <mergeCell ref="BX10:BX11"/>
    <mergeCell ref="BY10:BY11"/>
    <mergeCell ref="CI10:CI11"/>
    <mergeCell ref="CL10:CL11"/>
    <mergeCell ref="CM10:CM11"/>
    <mergeCell ref="CW10:CW11"/>
    <mergeCell ref="CZ10:CZ11"/>
    <mergeCell ref="DA10:DA11"/>
    <mergeCell ref="DK10:DK11"/>
    <mergeCell ref="DN10:DN11"/>
    <mergeCell ref="DO10:DO11"/>
    <mergeCell ref="DY10:DY11"/>
    <mergeCell ref="EB10:EB11"/>
    <mergeCell ref="EC10:EC11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J15:J16"/>
    <mergeCell ref="K15:K16"/>
    <mergeCell ref="L15:L16"/>
    <mergeCell ref="M15:M16"/>
    <mergeCell ref="N15:N16"/>
    <mergeCell ref="O15:O16"/>
    <mergeCell ref="P15:P16"/>
    <mergeCell ref="Q15:Q16"/>
    <mergeCell ref="R15:R16"/>
    <mergeCell ref="S15:S16"/>
    <mergeCell ref="T15:T16"/>
    <mergeCell ref="U15:U16"/>
    <mergeCell ref="V15:V16"/>
    <mergeCell ref="W15:W16"/>
    <mergeCell ref="X15:X16"/>
    <mergeCell ref="Y15:Y16"/>
    <mergeCell ref="Z15:Z16"/>
    <mergeCell ref="AA15:AA16"/>
    <mergeCell ref="AB15:AB16"/>
    <mergeCell ref="AC15:AC16"/>
    <mergeCell ref="AD15:AD16"/>
    <mergeCell ref="AE15:AE16"/>
    <mergeCell ref="AF15:AF16"/>
    <mergeCell ref="AG15:AG16"/>
    <mergeCell ref="AH15:AH16"/>
    <mergeCell ref="AI15:AI16"/>
    <mergeCell ref="AJ15:AJ16"/>
    <mergeCell ref="AK15:AK16"/>
    <mergeCell ref="AL15:AL16"/>
    <mergeCell ref="AM15:AM16"/>
    <mergeCell ref="AN15:AN16"/>
    <mergeCell ref="AO15:AO16"/>
    <mergeCell ref="AP15:AP16"/>
    <mergeCell ref="AQ15:AQ16"/>
    <mergeCell ref="AR15:AR16"/>
    <mergeCell ref="AS15:AS16"/>
    <mergeCell ref="AT15:AT16"/>
    <mergeCell ref="AU15:AU16"/>
    <mergeCell ref="AV15:AV16"/>
    <mergeCell ref="AW15:AW16"/>
    <mergeCell ref="AX15:AX16"/>
    <mergeCell ref="AY15:AY16"/>
    <mergeCell ref="AZ15:AZ16"/>
    <mergeCell ref="BA15:BA16"/>
    <mergeCell ref="BB15:BB16"/>
    <mergeCell ref="BC15:BC16"/>
    <mergeCell ref="BD15:BD16"/>
    <mergeCell ref="BE15:BE16"/>
    <mergeCell ref="BF15:BF16"/>
    <mergeCell ref="BG15:BG16"/>
    <mergeCell ref="BH15:BH16"/>
    <mergeCell ref="BI15:BI16"/>
    <mergeCell ref="BJ15:BJ16"/>
    <mergeCell ref="BK15:BK16"/>
    <mergeCell ref="BL15:BL16"/>
    <mergeCell ref="BM15:BM16"/>
    <mergeCell ref="BN15:BN16"/>
    <mergeCell ref="BO15:BO16"/>
    <mergeCell ref="BP15:BP16"/>
    <mergeCell ref="BQ15:BQ16"/>
    <mergeCell ref="BR15:BR16"/>
    <mergeCell ref="BS15:BS16"/>
    <mergeCell ref="BT15:BT16"/>
    <mergeCell ref="BU15:BU16"/>
    <mergeCell ref="BV15:BV16"/>
    <mergeCell ref="BW15:BW16"/>
    <mergeCell ref="BX15:BX16"/>
    <mergeCell ref="BY15:BY16"/>
    <mergeCell ref="BZ15:BZ16"/>
    <mergeCell ref="CA15:CA16"/>
    <mergeCell ref="CB15:CB16"/>
    <mergeCell ref="CC15:CC16"/>
    <mergeCell ref="CD15:CD16"/>
    <mergeCell ref="CE15:CE16"/>
    <mergeCell ref="CF15:CF16"/>
    <mergeCell ref="CG15:CG16"/>
    <mergeCell ref="CH15:CH16"/>
    <mergeCell ref="CI15:CI16"/>
    <mergeCell ref="CJ15:CJ16"/>
    <mergeCell ref="CK15:CK16"/>
    <mergeCell ref="CL15:CL16"/>
    <mergeCell ref="CM15:CM16"/>
    <mergeCell ref="CN15:CN16"/>
    <mergeCell ref="CO15:CO16"/>
    <mergeCell ref="CP15:CP16"/>
    <mergeCell ref="CQ15:CQ16"/>
    <mergeCell ref="CR15:CR16"/>
    <mergeCell ref="CS15:CS16"/>
    <mergeCell ref="CT15:CT16"/>
    <mergeCell ref="CU15:CU16"/>
    <mergeCell ref="CV15:CV16"/>
    <mergeCell ref="CW15:CW16"/>
    <mergeCell ref="CX15:CX16"/>
    <mergeCell ref="CY15:CY16"/>
    <mergeCell ref="CZ15:CZ16"/>
    <mergeCell ref="DA15:DA16"/>
    <mergeCell ref="DB15:DB16"/>
    <mergeCell ref="DC15:DC16"/>
    <mergeCell ref="DD15:DD16"/>
    <mergeCell ref="DE15:DE16"/>
    <mergeCell ref="DF15:DF16"/>
    <mergeCell ref="DG15:DG16"/>
    <mergeCell ref="DH15:DH16"/>
    <mergeCell ref="DI15:DI16"/>
    <mergeCell ref="DJ15:DJ16"/>
    <mergeCell ref="DK15:DK16"/>
    <mergeCell ref="DL15:DL16"/>
    <mergeCell ref="DM15:DM16"/>
    <mergeCell ref="DN15:DN16"/>
    <mergeCell ref="DO15:DO16"/>
    <mergeCell ref="DP15:DP16"/>
    <mergeCell ref="DQ15:DQ16"/>
    <mergeCell ref="DR15:DR16"/>
    <mergeCell ref="DS15:DS16"/>
    <mergeCell ref="DT15:DT16"/>
    <mergeCell ref="DU15:DU16"/>
    <mergeCell ref="DV15:DV16"/>
    <mergeCell ref="DW15:DW16"/>
    <mergeCell ref="DX15:DX16"/>
    <mergeCell ref="DY15:DY16"/>
    <mergeCell ref="DZ15:DZ16"/>
    <mergeCell ref="EA15:EA16"/>
    <mergeCell ref="EB15:EB16"/>
    <mergeCell ref="EC15:EC16"/>
    <mergeCell ref="ED15:ED16"/>
    <mergeCell ref="EE15:EE16"/>
    <mergeCell ref="EF15:EF16"/>
    <mergeCell ref="EG15:EG16"/>
    <mergeCell ref="EH15:EH16"/>
    <mergeCell ref="EI15:EI16"/>
    <mergeCell ref="EJ15:EJ16"/>
    <mergeCell ref="EK15:EK16"/>
    <mergeCell ref="EL15:EL16"/>
    <mergeCell ref="EM15:EM16"/>
    <mergeCell ref="EN15:EN16"/>
    <mergeCell ref="EO15:EO16"/>
    <mergeCell ref="EP15:EP16"/>
    <mergeCell ref="EQ15:EQ16"/>
    <mergeCell ref="ER15:ER16"/>
    <mergeCell ref="ES15:ES16"/>
    <mergeCell ref="ET15:ET16"/>
  </mergeCells>
  <phoneticPr fontId="2"/>
  <dataValidations count="2">
    <dataValidation type="list" allowBlank="1" showDropDown="0" showInputMessage="1" showErrorMessage="1" sqref="J17:J25">
      <formula1>$Q$4:$Q$11</formula1>
    </dataValidation>
    <dataValidation type="list" allowBlank="1" showDropDown="0" showInputMessage="1" showErrorMessage="1" sqref="L17:L25">
      <formula1>$O$7:$O$10</formula1>
    </dataValidation>
  </dataValidations>
  <pageMargins left="0.11811023622047245" right="0.11811023622047245" top="0.55118110236220474" bottom="0.35433070866141736" header="0.31496062992125984" footer="0.31496062992125984"/>
  <pageSetup paperSize="9" fitToWidth="1" fitToHeight="1" orientation="landscape" usePrinterDefaults="1" r:id="rId1"/>
  <drawing r:id="rId2"/>
</worksheet>
</file>

<file path=customXml/_rels/item1.xml.rels><?xml version="1.0" encoding="UTF-8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?><Relationships xmlns="http://schemas.openxmlformats.org/package/2006/relationships"><Relationship Id="rId1" Type="http://schemas.openxmlformats.org/officeDocument/2006/relationships/customXmlProps" Target="itemProps3.xml" /></Relationships>
</file>

<file path=customXml/_rels/item4.xml.rels><?xml version="1.0" encoding="UTF-8"?><Relationships xmlns="http://schemas.openxmlformats.org/package/2006/relationships"><Relationship Id="rId1" Type="http://schemas.openxmlformats.org/officeDocument/2006/relationships/customXmlProps" Target="itemProps4.xml" 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4f5c__x6210__x65e5__x6642_ xmlns="16e98a77-e3d2-477a-91e6-c364b49c064e" xsi:nil="true"/>
    <TaxCatchAll xmlns="85ec59af-1a16-40a0-b163-384e34c79a5c" xsi:nil="true"/>
    <lcf76f155ced4ddcb4097134ff3c332f xmlns="16e98a77-e3d2-477a-91e6-c364b49c064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DF5B0CC6EF27544A3744C548CB9A645" ma:contentTypeVersion="14" ma:contentTypeDescription="新しいドキュメントを作成します。" ma:contentTypeScope="" ma:versionID="08f9bb64d77aaa7af09551887844b4d1">
  <xsd:schema xmlns:xsd="http://www.w3.org/2001/XMLSchema" xmlns:xs="http://www.w3.org/2001/XMLSchema" xmlns:p="http://schemas.microsoft.com/office/2006/metadata/properties" xmlns:ns2="16e98a77-e3d2-477a-91e6-c364b49c064e" xmlns:ns3="85ec59af-1a16-40a0-b163-384e34c79a5c" targetNamespace="http://schemas.microsoft.com/office/2006/metadata/properties" ma:root="true" ma:fieldsID="770cd93c7c7ed1a419a5fd3f89dcea03" ns2:_="" ns3:_="">
    <xsd:import namespace="16e98a77-e3d2-477a-91e6-c364b49c064e"/>
    <xsd:import namespace="85ec59af-1a16-40a0-b163-384e34c79a5c"/>
    <xsd:element name="properties">
      <xsd:complexType>
        <xsd:sequence>
          <xsd:element name="documentManagement">
            <xsd:complexType>
              <xsd:all>
                <xsd:element ref="ns2:_x4f5c__x6210__x65e5__x6642_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e98a77-e3d2-477a-91e6-c364b49c064e" elementFormDefault="qualified">
    <xsd:import namespace="http://schemas.microsoft.com/office/2006/documentManagement/types"/>
    <xsd:import namespace="http://schemas.microsoft.com/office/infopath/2007/PartnerControls"/>
    <xsd:element name="_x4f5c__x6210__x65e5__x6642_" ma:index="8" nillable="true" ma:displayName="作成日時" ma:default="" ma:description="" ma:format="DateTime" ma:internalName="_x4f5c__x6210__x65e5__x6642_">
      <xsd:simpleType>
        <xsd:restriction base="dms:DateTim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c59af-1a16-40a0-b163-384e34c79a5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85a44814-1539-4a1f-844e-92176d88dda8}" ma:internalName="TaxCatchAll" ma:showField="CatchAllData" ma:web="85ec59af-1a16-40a0-b163-384e34c79a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B U D A A B Q S w M E F A A C A A g A 4 3 Y + W S I m P m e l A A A A 9 g A A A B I A H A B D b 2 5 m a W c v U G F j a 2 F n Z S 5 4 b W w g o h g A K K A U A A A A A A A A A A A A A A A A A A A A A A A A A A A A h Y + x D o I w G I R f h X S n L W U h 5 K c M b k Y S E h P j 2 p Q K V S i G F s u 7 O f h I v o I Y R d 0 c 7 + 6 7 5 O 5 + v U E + d W 1 w U Y P V v c l Q h C k K l J F 9 p U 2 d o d E d w g T l H E o h T 6 J W w Q w b m 0 5 W Z 6 h x 7 p w S 4 r 3 H P s b 9 U B N G a U T 2 x W Y r G 9 W J U B v r h J E K f V r V / x b i s H u N 4 Q x H M c M x S z A F s p h Q a P M F 2 L z 3 m f 6 Y s B p b N w 6 K H 0 W 4 L o E s E s j 7 A 3 8 A U E s D B B Q A A g A I A O N 2 P l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j d j 5 Z K I p H u A 4 A A A A R A A A A E w A c A E Z v c m 1 1 b G F z L 1 N l Y 3 R p b 2 4 x L m 0 g o h g A K K A U A A A A A A A A A A A A A A A A A A A A A A A A A A A A K 0 5 N L s n M z 1 M I h t C G 1 g B Q S w E C L Q A U A A I A C A D j d j 5 Z I i Y + Z 6 U A A A D 2 A A A A E g A A A A A A A A A A A A A A A A A A A A A A Q 2 9 u Z m l n L 1 B h Y 2 t h Z 2 U u e G 1 s U E s B A i 0 A F A A C A A g A 4 3 Y + W Q / K 6 a u k A A A A 6 Q A A A B M A A A A A A A A A A A A A A A A A 8 Q A A A F t D b 2 5 0 Z W 5 0 X 1 R 5 c G V z X S 5 4 b W x Q S w E C L Q A U A A I A C A D j d j 5 Z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3 i 0 3 P 9 G O w 0 a 6 E U X z n 1 l V y Q A A A A A C A A A A A A A Q Z g A A A A E A A C A A A A D u n 9 z Y 0 h 5 n m c 9 L b u 5 e A c V v r T C o U 5 p e o d s M B T 2 E Q c 6 N Y Q A A A A A O g A A A A A I A A C A A A A C m y 6 p / n 3 O + s m c o U C Y o g 6 n T 6 3 3 I 0 K J A n n f a q t g W 4 D t t E 1 A A A A B D A r w 0 Q k f 4 m 9 2 / L r Z z H P p T P O V B U R O u a B n 6 u 5 f w 6 a m R M Y v a c j s 7 y y E r b s c + P n / E d g 2 Q P V f O i J i s J G F o z / 1 6 X I l D M 9 w b R N G I i J L P V o s K v 8 l y C k A A A A D y X 7 N P a u d V 3 U p l i 3 q m I r T 2 r 8 J U K 5 Z i a H s 2 l C 7 M 7 U 2 F 1 O H g l Q T k J v G U j k 0 i X B 5 A p l l l E S T I Y o / 6 D k / Q R i g T x T 4 U < / D a t a M a s h u p > 
</file>

<file path=customXml/itemProps1.xml><?xml version="1.0" encoding="utf-8"?>
<ds:datastoreItem xmlns:ds="http://schemas.openxmlformats.org/officeDocument/2006/customXml" ds:itemID="{3DD490EC-30A2-4055-9340-DC6EEB1C742B}">
  <ds:schemaRefs>
    <ds:schemaRef ds:uri="http://schemas.microsoft.com/office/2006/metadata/properties"/>
    <ds:schemaRef ds:uri="http://schemas.microsoft.com/office/infopath/2007/PartnerControls"/>
    <ds:schemaRef ds:uri="16e98a77-e3d2-477a-91e6-c364b49c064e"/>
    <ds:schemaRef ds:uri="85ec59af-1a16-40a0-b163-384e34c79a5c"/>
  </ds:schemaRefs>
</ds:datastoreItem>
</file>

<file path=customXml/itemProps2.xml><?xml version="1.0" encoding="utf-8"?>
<ds:datastoreItem xmlns:ds="http://schemas.openxmlformats.org/officeDocument/2006/customXml" ds:itemID="{3F8F30F6-D780-4763-8E94-22E6087FB3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e98a77-e3d2-477a-91e6-c364b49c064e"/>
    <ds:schemaRef ds:uri="85ec59af-1a16-40a0-b163-384e34c79a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C5965A0-58B6-4988-9965-0A8AA44771A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C2C3185-7636-4AAE-819C-7983B773CBF0}">
  <ds:schemaRefs>
    <ds:schemaRef ds:uri="http://schemas.microsoft.com/DataMashup"/>
  </ds:schemaRefs>
</ds:datastoreItem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省エネ加速化特例計算シート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2025-01-28T04:57:37Z</dcterms:created>
  <dcterms:modified xsi:type="dcterms:W3CDTF">2025-01-28T04:57:37Z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ContentTypeId">
    <vt:lpwstr>0x0101003DF5B0CC6EF27544A3744C548CB9A645</vt:lpwstr>
  </property>
  <property fmtid="{D5CDD505-2E9C-101B-9397-08002B2CF9AE}" pid="3" name="MediaServiceImageTags">
    <vt:lpwstr/>
  </property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2025-01-28T04:57:37Z</vt:filetime>
  </property>
</Properties>
</file>